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vchenko_vm\Desktop\Инвестпрограмма\ИП 2024\"/>
    </mc:Choice>
  </mc:AlternateContent>
  <bookViews>
    <workbookView xWindow="0" yWindow="0" windowWidth="28770" windowHeight="11670" tabRatio="899" firstSheet="4" activeTab="12"/>
  </bookViews>
  <sheets>
    <sheet name=" 1. паспорт местополож" sheetId="7" r:id="rId1"/>
    <sheet name="2. паспорт  ТП" sheetId="12" r:id="rId2"/>
    <sheet name="3.1. паспорт ТехсостПС" sheetId="13" r:id="rId3"/>
    <sheet name="3.2 паспорт Техсост ЛЭП" sheetId="14" r:id="rId4"/>
    <sheet name="3.3 паспорт описание" sheetId="6" r:id="rId5"/>
    <sheet name="3.4. Паспорт надежность" sheetId="17" r:id="rId6"/>
    <sheet name="4. паспорт бюджет" sheetId="10" r:id="rId7"/>
    <sheet name="5. анализ эконом эфф" sheetId="18" r:id="rId8"/>
    <sheet name="6.1. Паспорт сетграфик" sheetId="16" r:id="rId9"/>
    <sheet name="6.2. Пасп фин осв ввод" sheetId="19" r:id="rId10"/>
    <sheet name=" 7. Паспотчет о закупке" sheetId="20" r:id="rId11"/>
    <sheet name="8. Общие сведения" sheetId="21" r:id="rId12"/>
    <sheet name="9. Система приб.уч(долг.персп.)" sheetId="24" r:id="rId13"/>
    <sheet name="10. Система приб.уч(тек.пер.)" sheetId="3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ESTATE">[1]Опции!$B$14</definedName>
    <definedName name="_PRJ_SHEET_">[1]Опции!$B$15</definedName>
    <definedName name="About_AI" localSheetId="13">#REF!</definedName>
    <definedName name="About_AI" localSheetId="7">#REF!</definedName>
    <definedName name="About_AI" localSheetId="12">#REF!</definedName>
    <definedName name="About_AI">#REF!</definedName>
    <definedName name="About_AI_Summ" localSheetId="13">#REF!</definedName>
    <definedName name="About_AI_Summ" localSheetId="7">#REF!</definedName>
    <definedName name="About_AI_Summ" localSheetId="12">#REF!</definedName>
    <definedName name="About_AI_Summ">#REF!</definedName>
    <definedName name="AI_Version">[1]Опции!$B$5</definedName>
    <definedName name="asset_count_1">[1]Проект!$E$480</definedName>
    <definedName name="asset_count_2">[1]Проект!$E$501</definedName>
    <definedName name="asset_count_3">[1]Проект!$E$525</definedName>
    <definedName name="CalcMethod">[1]Проект!$F$217</definedName>
    <definedName name="Cash_At_End">[1]Проект!$A$984:$AP$984</definedName>
    <definedName name="COMP_LAST_COLUMN">[1]Компания!$AN$1:$AN$65536</definedName>
    <definedName name="CUR_Foreign">[1]Проект!$B$12</definedName>
    <definedName name="CUR_I_Foreign">[1]Проект!$D$12</definedName>
    <definedName name="CUR_I_Main">[1]Проект!$D$11</definedName>
    <definedName name="CUR_I_Report">[1]Проект!$D$19</definedName>
    <definedName name="CUR_Main">[1]Проект!$B$11</definedName>
    <definedName name="CUR_Report">[1]Проект!$B$19</definedName>
    <definedName name="CurrencyRate">[1]Проект!$F$226:$AN$226</definedName>
    <definedName name="EEE" localSheetId="13">#REF!</definedName>
    <definedName name="EEE" localSheetId="7">#REF!</definedName>
    <definedName name="EEE" localSheetId="12">#REF!</definedName>
    <definedName name="EEE">#REF!</definedName>
    <definedName name="EEE_Summ" localSheetId="13">#REF!</definedName>
    <definedName name="EEE_Summ" localSheetId="7">#REF!</definedName>
    <definedName name="EEE_Summ" localSheetId="12">#REF!</definedName>
    <definedName name="EEE_Summ">#REF!</definedName>
    <definedName name="EST_BALANCE">[1]Проект!$A$144:$IV$214</definedName>
    <definedName name="EST_DATA">[1]Проект!$A$33:$IV$143</definedName>
    <definedName name="EST_FROM">[1]Проект!$B$35</definedName>
    <definedName name="EST_NumStages">[1]Проект!$D$57</definedName>
    <definedName name="EST_ProdNum">[1]Проект!$D$37</definedName>
    <definedName name="EST_SQUARE">[1]Проект!$B$41</definedName>
    <definedName name="fgn" localSheetId="13">#REF!</definedName>
    <definedName name="fgn" localSheetId="12">#REF!</definedName>
    <definedName name="fgn">#REF!</definedName>
    <definedName name="gexp_count_1">[1]Проект!$E$413</definedName>
    <definedName name="gexp_count_2">[1]Проект!$E$425</definedName>
    <definedName name="gexp_count_3">[1]Проект!$E$435</definedName>
    <definedName name="gexp_count_4">[1]Проект!$E$445</definedName>
    <definedName name="IS_DEMO">[1]Опции!$B$8</definedName>
    <definedName name="IS_ESTATE">[1]Опции!$B$13</definedName>
    <definedName name="IS_NULL">[1]Опции!$B$12</definedName>
    <definedName name="IS_PRIM">[1]Опции!$B$11</definedName>
    <definedName name="IS_SUMM">[1]Опции!$B$10</definedName>
    <definedName name="IS_TRIAL">[1]Опции!$B$16</definedName>
    <definedName name="jkl" localSheetId="13">#REF!</definedName>
    <definedName name="jkl" localSheetId="12">#REF!</definedName>
    <definedName name="jkl">#REF!</definedName>
    <definedName name="LANGUAGE">[1]Проект!$D$17</definedName>
    <definedName name="LAST_COLUMN">[1]Проект!$AN$1:$AN$65536</definedName>
    <definedName name="lease_count">[1]Проект!$E$593</definedName>
    <definedName name="ListForSensAnal">[1]Анализ!$A$91:$C$98</definedName>
    <definedName name="loan_count">[1]Проект!$E$710</definedName>
    <definedName name="NWC_T_Cr_AdvK">[1]Проект!$B$655</definedName>
    <definedName name="NWC_T_Cr_AdvT">[1]Проект!$C$655</definedName>
    <definedName name="NWC_T_Cr_CrdK">[1]Проект!$B$656</definedName>
    <definedName name="NWC_T_Cr_CrdT">[1]Проект!$C$656</definedName>
    <definedName name="NWC_T_Cycle">[1]Проект!$B$634</definedName>
    <definedName name="NWC_T_Db_AdvK">[1]Проект!$B$643</definedName>
    <definedName name="NWC_T_Db_AdvT">[1]Проект!$C$643</definedName>
    <definedName name="NWC_T_Db_CrdK">[1]Проект!$B$644</definedName>
    <definedName name="NWC_T_Db_CrdT">[1]Проект!$C$644</definedName>
    <definedName name="NWC_T_Goods">[1]Проект!$B$638</definedName>
    <definedName name="NWC_T_Mat">[1]Проект!$B$632</definedName>
    <definedName name="PeriodTitle">[1]Проект!$F$215:$AN$215</definedName>
    <definedName name="pers_count_1">[1]Проект!$E$367</definedName>
    <definedName name="pers_count_2">[1]Проект!$E$373</definedName>
    <definedName name="pers_count_3">[1]Проект!$E$379</definedName>
    <definedName name="pers_count_4">[1]Проект!$E$385</definedName>
    <definedName name="PRJ_COUNT">[1]Компания!$D$8</definedName>
    <definedName name="PRJ_Len">[1]Проект!$D$8</definedName>
    <definedName name="PRJ_Protected">[1]Проект!$D$18</definedName>
    <definedName name="PRJ_StartDate">[1]Проект!$D$7</definedName>
    <definedName name="PRJ_StartMon">[1]Проект!$F$26</definedName>
    <definedName name="PRJ_StartYear">[1]Проект!$F$25</definedName>
    <definedName name="PRJ_Step">[1]Проект!$D$10</definedName>
    <definedName name="PRJ_Step_SName">[1]Проект!$E$9</definedName>
    <definedName name="PRJ_StepType">[1]Проект!$D$9</definedName>
    <definedName name="prod_tbl_1">[1]Проект!$A$243</definedName>
    <definedName name="prod_tbl_2">[1]Проект!$A$252</definedName>
    <definedName name="prod_tbl_3">[1]Проект!$A$260</definedName>
    <definedName name="prod_tbl_4">[1]Проект!$A$286</definedName>
    <definedName name="ProdNum">[1]Проект!$D$240</definedName>
    <definedName name="ProfitTax">[1]Проект!$B$830</definedName>
    <definedName name="ProfitTax_Period">[1]Проект!$B$831</definedName>
    <definedName name="RegNum">[1]Опции!$B$18</definedName>
    <definedName name="sd" hidden="1">[2]XLR_NoRangeSheet!$H$6</definedName>
    <definedName name="SENS_Parameter">[1]Анализ!$E$9</definedName>
    <definedName name="SENS_Project">[1]Анализ!$E$7</definedName>
    <definedName name="SENS_Res1">[1]Анализ!$A$13:$L$19</definedName>
    <definedName name="SENS_Res2">[1]Анализ!$A$51:$L$57</definedName>
    <definedName name="SensForSumm">[1]Анализ!$A$48:$L$85</definedName>
    <definedName name="ShowAbout">[1]Опции!$B$9</definedName>
    <definedName name="ShowRealDates">[1]Проект!$D$20</definedName>
    <definedName name="SUMM_LAST_COLUMN">[1]Сумм!$AN$1:$AN$65536</definedName>
    <definedName name="SUMM_PrjList">[1]Сумм!$A$6</definedName>
    <definedName name="TRIAL_DATE">[1]Опции!$C$16</definedName>
    <definedName name="UserName">[1]Опции!$B$19</definedName>
    <definedName name="VAT">[1]Проект!$B$775</definedName>
    <definedName name="VAT_OnAssets" localSheetId="13">[1]Проект!#REF!</definedName>
    <definedName name="VAT_OnAssets" localSheetId="7">[1]Проект!#REF!</definedName>
    <definedName name="VAT_OnAssets" localSheetId="12">[1]Проект!#REF!</definedName>
    <definedName name="VAT_OnAssets">[1]Проект!#REF!</definedName>
    <definedName name="VAT_Period">[1]Проект!$B$776</definedName>
    <definedName name="VAT_Repay">[1]Проект!$B$777</definedName>
    <definedName name="Ver_BuildDate">[1]Опции!$B$7</definedName>
    <definedName name="Ver_ChangeDate">[1]Опции!$B$6</definedName>
    <definedName name="vn" hidden="1">[3]XLR_NoRangeSheet!$G$6</definedName>
    <definedName name="XLRPARAMS_DK2" localSheetId="7" hidden="1">[4]XLR_NoRangeSheet!$E$6</definedName>
    <definedName name="XLRPARAMS_DK2" hidden="1">[5]XLR_NoRangeSheet!$E$6</definedName>
    <definedName name="XLRPARAMS_DT2" localSheetId="7" hidden="1">[4]XLR_NoRangeSheet!$G$6</definedName>
    <definedName name="XLRPARAMS_DT2" hidden="1">[5]XLR_NoRangeSheet!$G$6</definedName>
    <definedName name="XLRPARAMS_DT2X1" localSheetId="7" hidden="1">[6]XLR_NoRangeSheet!$H$6</definedName>
    <definedName name="XLRPARAMS_DT2X1" hidden="1">[7]XLR_NoRangeSheet!$H$6</definedName>
    <definedName name="XLRPARAMS_DT2X2" localSheetId="7" hidden="1">[6]XLR_NoRangeSheet!$I$6</definedName>
    <definedName name="XLRPARAMS_DT2X2" hidden="1">[7]XLR_NoRangeSheet!$I$6</definedName>
    <definedName name="XLRPARAMS_DT2X3" localSheetId="7" hidden="1">[4]XLR_NoRangeSheet!$J$6</definedName>
    <definedName name="XLRPARAMS_DT2X3" hidden="1">[5]XLR_NoRangeSheet!$J$6</definedName>
    <definedName name="XLRPARAMS_MYNAME" localSheetId="7" hidden="1">[6]XLR_NoRangeSheet!$C$6</definedName>
    <definedName name="XLRPARAMS_MYNAME" hidden="1">[7]XLR_NoRangeSheet!$C$6</definedName>
    <definedName name="XLRPARAMS_XDATE" localSheetId="7" hidden="1">[4]XLR_NoRangeSheet!$B$6</definedName>
    <definedName name="XLRPARAMS_XDATE" hidden="1">[5]XLR_NoRangeSheet!$B$6</definedName>
    <definedName name="ааа" localSheetId="13">#REF!</definedName>
    <definedName name="ааа" localSheetId="7">#REF!</definedName>
    <definedName name="ааа" localSheetId="12">#REF!</definedName>
    <definedName name="ааа">#REF!</definedName>
    <definedName name="аааааа" localSheetId="13">[8]Проект!#REF!</definedName>
    <definedName name="аааааа" localSheetId="7">[8]Проект!#REF!</definedName>
    <definedName name="аааааа" localSheetId="12">[8]Проект!#REF!</definedName>
    <definedName name="аааааа">[8]Проект!#REF!</definedName>
    <definedName name="аааааааа" localSheetId="13">#REF!</definedName>
    <definedName name="аааааааа" localSheetId="7">#REF!</definedName>
    <definedName name="аааааааа" localSheetId="12">#REF!</definedName>
    <definedName name="аааааааа">#REF!</definedName>
    <definedName name="апрапр" hidden="1">[6]XLR_NoRangeSheet!$H$6</definedName>
    <definedName name="АЭС" localSheetId="13">#REF!</definedName>
    <definedName name="АЭС" localSheetId="7">#REF!</definedName>
    <definedName name="АЭС" localSheetId="12">#REF!</definedName>
    <definedName name="АЭС">#REF!</definedName>
    <definedName name="ввв" localSheetId="13">#REF!</definedName>
    <definedName name="ввв" localSheetId="7">#REF!</definedName>
    <definedName name="ввв" localSheetId="12">#REF!</definedName>
    <definedName name="ввв">#REF!</definedName>
    <definedName name="ввввввввв" localSheetId="13">[9]Проект!#REF!</definedName>
    <definedName name="ввввввввв" localSheetId="7">[9]Проект!#REF!</definedName>
    <definedName name="ввввввввв" localSheetId="12">[9]Проект!#REF!</definedName>
    <definedName name="ввввввввв">[9]Проект!#REF!</definedName>
    <definedName name="ддд" localSheetId="13">#REF!</definedName>
    <definedName name="ддд" localSheetId="7">#REF!</definedName>
    <definedName name="ддд" localSheetId="12">#REF!</definedName>
    <definedName name="ддд">#REF!</definedName>
    <definedName name="доли1">'[10]эл ст'!$A$368:$IV$368</definedName>
    <definedName name="ё" localSheetId="13">#REF!</definedName>
    <definedName name="ё" localSheetId="7">#REF!</definedName>
    <definedName name="ё" localSheetId="12">#REF!</definedName>
    <definedName name="ё">#REF!</definedName>
    <definedName name="ено" hidden="1">[7]XLR_NoRangeSheet!$C$6</definedName>
    <definedName name="ж" hidden="1">[4]XLR_NoRangeSheet!$B$6</definedName>
    <definedName name="жжж" localSheetId="13">#REF!</definedName>
    <definedName name="жжж" localSheetId="7">#REF!</definedName>
    <definedName name="жжж" localSheetId="12">#REF!</definedName>
    <definedName name="жжж">#REF!</definedName>
    <definedName name="_xlnm.Print_Titles" localSheetId="0">' 1. паспорт местополож'!$16:$17</definedName>
    <definedName name="_xlnm.Print_Titles" localSheetId="1">'2. паспорт  ТП'!$18:$18</definedName>
    <definedName name="_xlnm.Print_Titles" localSheetId="4">'3.3 паспорт описание'!$17:$17</definedName>
    <definedName name="_xlnm.Print_Titles" localSheetId="6">'4. паспорт бюджет'!$18:$18</definedName>
    <definedName name="_xlnm.Print_Titles" localSheetId="7">'5. анализ эконом эфф'!$A:$B</definedName>
    <definedName name="йц" hidden="1">[3]XLR_NoRangeSheet!$E$6</definedName>
    <definedName name="кирпичная" localSheetId="13">#REF!</definedName>
    <definedName name="кирпичная" localSheetId="7">#REF!</definedName>
    <definedName name="кирпичная" localSheetId="12">#REF!</definedName>
    <definedName name="кирпичная">#REF!</definedName>
    <definedName name="курс" localSheetId="7">[11]Исходные!$I$8</definedName>
    <definedName name="курс">[12]Исходные!$I$8</definedName>
    <definedName name="ллл" localSheetId="13">[8]Проект!#REF!</definedName>
    <definedName name="ллл" localSheetId="7">[8]Проект!#REF!</definedName>
    <definedName name="ллл" localSheetId="12">[8]Проект!#REF!</definedName>
    <definedName name="ллл">[8]Проект!#REF!</definedName>
    <definedName name="лшг">[8]Проект!$B$12</definedName>
    <definedName name="ммм">[8]Опции!$B$8</definedName>
    <definedName name="мммммммммммммммм" localSheetId="13">[8]Проект!#REF!</definedName>
    <definedName name="мммммммммммммммм" localSheetId="7">[8]Проект!#REF!</definedName>
    <definedName name="мммммммммммммммм" localSheetId="12">[8]Проект!#REF!</definedName>
    <definedName name="мммммммммммммммм">[8]Проект!#REF!</definedName>
    <definedName name="ната" hidden="1">[13]XLR_NoRangeSheet!$G$6</definedName>
    <definedName name="нголеноек">[14]Исходные!$I$7</definedName>
    <definedName name="НДС" localSheetId="13">#REF!</definedName>
    <definedName name="НДС" localSheetId="7">#REF!</definedName>
    <definedName name="НДС" localSheetId="12">#REF!</definedName>
    <definedName name="НДС">#REF!</definedName>
    <definedName name="новая" hidden="1">[5]XLR_NoRangeSheet!$J$6</definedName>
    <definedName name="НП" localSheetId="7">[15]Исходные!$I$7</definedName>
    <definedName name="НП">[16]Исходные!$I$7</definedName>
    <definedName name="_xlnm.Print_Area" localSheetId="0">' 1. паспорт местополож'!$A$1:$C$44</definedName>
    <definedName name="_xlnm.Print_Area" localSheetId="10">' 7. Паспотчет о закупке'!$A$1:$AV$21</definedName>
    <definedName name="_xlnm.Print_Area" localSheetId="13">'10. Система приб.уч(тек.пер.)'!$A$1:$S$26</definedName>
    <definedName name="_xlnm.Print_Area" localSheetId="1">'2. паспорт  ТП'!$A$1:$S$26</definedName>
    <definedName name="_xlnm.Print_Area" localSheetId="2">'3.1. паспорт ТехсостПС'!$A$1:$T$34</definedName>
    <definedName name="_xlnm.Print_Area" localSheetId="3">'3.2 паспорт Техсост ЛЭП'!$A$1:$AA$21</definedName>
    <definedName name="_xlnm.Print_Area" localSheetId="4">'3.3 паспорт описание'!$A$1:$C$26</definedName>
    <definedName name="_xlnm.Print_Area" localSheetId="5">'3.4. Паспорт надежность'!$A$1:$Z$33</definedName>
    <definedName name="_xlnm.Print_Area" localSheetId="6">'4. паспорт бюджет'!$A$1:$O$19</definedName>
    <definedName name="_xlnm.Print_Area" localSheetId="7">'5. анализ эконом эфф'!$A$1:$AD$100</definedName>
    <definedName name="_xlnm.Print_Area" localSheetId="8">'6.1. Паспорт сетграфик'!$A$1:$L$50</definedName>
    <definedName name="_xlnm.Print_Area" localSheetId="9">'6.2. Пасп фин осв ввод'!$A$1:$AX$60</definedName>
    <definedName name="_xlnm.Print_Area" localSheetId="11">'8. Общие сведения'!$A$1:$B$75</definedName>
    <definedName name="_xlnm.Print_Area" localSheetId="12">'9. Система приб.уч(долг.персп.)'!$A$1:$AN$49</definedName>
    <definedName name="ооо" localSheetId="13">#REF!</definedName>
    <definedName name="ооо" localSheetId="7">#REF!</definedName>
    <definedName name="ооо" localSheetId="12">#REF!</definedName>
    <definedName name="ооо">#REF!</definedName>
    <definedName name="ПАРК" localSheetId="13">#REF!</definedName>
    <definedName name="ПАРК" localSheetId="7">#REF!</definedName>
    <definedName name="ПАРК" localSheetId="12">#REF!</definedName>
    <definedName name="ПАРК">#REF!</definedName>
    <definedName name="Пирл" localSheetId="13">[9]Проект!#REF!</definedName>
    <definedName name="Пирл" localSheetId="7">[9]Проект!#REF!</definedName>
    <definedName name="Пирл" localSheetId="12">[9]Проект!#REF!</definedName>
    <definedName name="Пирл">[9]Проект!#REF!</definedName>
    <definedName name="Потребители">'[17]1'!$C$4:$C$9</definedName>
    <definedName name="ппп" localSheetId="13">[1]Проект!#REF!</definedName>
    <definedName name="ппп" localSheetId="7">[1]Проект!#REF!</definedName>
    <definedName name="ппп" localSheetId="12">[1]Проект!#REF!</definedName>
    <definedName name="ппп">[1]Проект!#REF!</definedName>
    <definedName name="прил">[1]Компания!$AN:$AN</definedName>
    <definedName name="прил31" hidden="1">[4]XLR_NoRangeSheet!$J$6</definedName>
    <definedName name="про" localSheetId="13">#REF!</definedName>
    <definedName name="про" localSheetId="7">#REF!</definedName>
    <definedName name="про" localSheetId="12">#REF!</definedName>
    <definedName name="про">#REF!</definedName>
    <definedName name="рнгоьлдд">[8]Проект!$E$445</definedName>
    <definedName name="ррр" localSheetId="13">#REF!</definedName>
    <definedName name="ррр" localSheetId="7">#REF!</definedName>
    <definedName name="ррр" localSheetId="12">#REF!</definedName>
    <definedName name="ррр">#REF!</definedName>
    <definedName name="Собст">'[10]эл ст'!$A$360:$IV$360</definedName>
    <definedName name="Собств">'[10]эл ст'!$A$369:$IV$369</definedName>
    <definedName name="СуммTable_10">[1]Сумм!$A$685:$AP$723</definedName>
    <definedName name="Т">[9]Проект!$D$20</definedName>
    <definedName name="э" hidden="1">[4]XLR_NoRangeSheet!$E$6</definedName>
    <definedName name="эээ" localSheetId="13">[9]Проект!#REF!</definedName>
    <definedName name="эээ" localSheetId="7">[9]Проект!#REF!</definedName>
    <definedName name="эээ" localSheetId="12">[9]Проект!#REF!</definedName>
    <definedName name="эээ">[9]Проект!#REF!</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1" i="6" l="1"/>
  <c r="D53" i="19" l="1"/>
  <c r="F53" i="19" l="1"/>
  <c r="F46" i="19" s="1"/>
  <c r="AX26" i="19" l="1"/>
  <c r="AX30" i="19"/>
  <c r="AX29" i="19"/>
  <c r="AX28" i="19"/>
  <c r="AS26" i="19"/>
  <c r="AO26" i="19"/>
  <c r="AK26" i="19"/>
  <c r="AG26" i="19"/>
  <c r="AC26" i="19"/>
  <c r="Y26" i="19"/>
  <c r="U26" i="19"/>
  <c r="F30" i="19"/>
  <c r="F29" i="19"/>
  <c r="F28" i="19"/>
  <c r="E30" i="19"/>
  <c r="E29" i="19"/>
  <c r="E26" i="19" s="1"/>
  <c r="E28" i="19"/>
  <c r="D26" i="19"/>
  <c r="F26" i="19" l="1"/>
  <c r="F23" i="19" l="1"/>
  <c r="AY23" i="19"/>
  <c r="AX20" i="19"/>
  <c r="AX23" i="19"/>
  <c r="AC23" i="19"/>
  <c r="Y23" i="19"/>
  <c r="U23" i="19"/>
  <c r="E20" i="19"/>
  <c r="F20" i="19"/>
  <c r="AY39" i="19" l="1"/>
  <c r="AW39" i="19"/>
  <c r="AY53" i="19"/>
  <c r="AY47" i="19"/>
  <c r="AY48" i="19"/>
  <c r="AW46" i="19"/>
  <c r="AS47" i="19"/>
  <c r="AW47" i="19"/>
  <c r="AY30" i="19"/>
  <c r="AY29" i="19"/>
  <c r="AY28" i="19"/>
  <c r="AX27" i="19"/>
  <c r="AW30" i="19"/>
  <c r="AW29" i="19"/>
  <c r="AW28" i="19"/>
  <c r="AW27" i="19"/>
  <c r="AW26" i="19"/>
  <c r="AW23" i="19"/>
  <c r="F27" i="19" l="1"/>
  <c r="E27" i="19"/>
  <c r="AW20" i="19"/>
  <c r="AO39" i="19"/>
  <c r="AX39" i="19" s="1"/>
  <c r="AK39" i="19"/>
  <c r="AG39" i="19"/>
  <c r="AC39" i="19"/>
  <c r="AG48" i="19"/>
  <c r="AG47" i="19" s="1"/>
  <c r="P46" i="19" l="1"/>
  <c r="P39" i="19" s="1"/>
  <c r="D39" i="19" s="1"/>
  <c r="F39" i="19" s="1"/>
  <c r="E39" i="19" l="1"/>
  <c r="N46" i="19"/>
  <c r="N39" i="19" s="1"/>
  <c r="L39" i="19"/>
  <c r="H39" i="19"/>
  <c r="H26" i="19"/>
  <c r="L20" i="19"/>
  <c r="L26" i="19"/>
  <c r="AS20" i="19" l="1"/>
  <c r="AY46" i="19" l="1"/>
  <c r="AO23" i="19"/>
  <c r="AK23" i="19"/>
  <c r="AG23" i="19"/>
  <c r="C20" i="19"/>
  <c r="P10" i="31" l="1"/>
  <c r="P22" i="31" s="1"/>
  <c r="P16" i="31"/>
  <c r="Q17" i="31"/>
  <c r="P19" i="31"/>
  <c r="Q20" i="31"/>
  <c r="I22" i="31"/>
  <c r="K22" i="31"/>
  <c r="M22" i="31"/>
  <c r="Q22" i="31"/>
  <c r="AO48" i="19" l="1"/>
  <c r="AO47" i="19"/>
  <c r="AK48" i="19"/>
  <c r="AK47" i="19"/>
  <c r="AC48" i="19"/>
  <c r="AC47" i="19"/>
  <c r="Y48" i="19"/>
  <c r="Y47" i="19"/>
  <c r="U48" i="19"/>
  <c r="AX48" i="19" s="1"/>
  <c r="Q46" i="19"/>
  <c r="AX47" i="19" l="1"/>
  <c r="E53" i="19"/>
  <c r="E46" i="19" s="1"/>
  <c r="D46" i="19"/>
  <c r="AY27" i="19"/>
  <c r="AY26" i="19" l="1"/>
  <c r="AY20" i="19" l="1"/>
  <c r="D23" i="19" l="1"/>
  <c r="G26" i="19"/>
  <c r="Q55" i="19" l="1"/>
  <c r="Q23" i="19" l="1"/>
  <c r="Q20" i="19" s="1"/>
  <c r="G39" i="19" l="1"/>
  <c r="G31" i="19" s="1"/>
  <c r="D31" i="19" l="1"/>
  <c r="AX46" i="19"/>
  <c r="AX53" i="19" s="1"/>
  <c r="D48" i="19" l="1"/>
  <c r="P26" i="19"/>
  <c r="J26" i="19"/>
  <c r="AW48" i="19" l="1"/>
  <c r="E48" i="19"/>
  <c r="F48" i="19" s="1"/>
  <c r="F47" i="19" s="1"/>
  <c r="D47" i="19"/>
  <c r="E23" i="19" l="1"/>
  <c r="C41" i="18" l="1"/>
  <c r="D41" i="18" s="1"/>
  <c r="E41" i="18" s="1"/>
  <c r="F41" i="18" s="1"/>
  <c r="G41" i="18" s="1"/>
  <c r="H41" i="18" s="1"/>
  <c r="I41" i="18" s="1"/>
  <c r="J41" i="18" s="1"/>
  <c r="K41" i="18" s="1"/>
  <c r="L41" i="18" s="1"/>
  <c r="H20" i="19" l="1"/>
  <c r="C48" i="19" l="1"/>
  <c r="C47" i="19" s="1"/>
  <c r="AU47" i="19" l="1"/>
  <c r="AU39" i="19"/>
  <c r="AU26" i="19"/>
  <c r="AU20" i="19"/>
  <c r="AQ47" i="19"/>
  <c r="AQ39" i="19"/>
  <c r="AQ26" i="19"/>
  <c r="AQ20" i="19"/>
  <c r="AM47" i="19"/>
  <c r="AM39" i="19"/>
  <c r="AM26" i="19"/>
  <c r="AM20" i="19"/>
  <c r="AI47" i="19"/>
  <c r="AI39" i="19"/>
  <c r="AI26" i="19"/>
  <c r="AI20" i="19"/>
  <c r="AE47" i="19"/>
  <c r="AE39" i="19"/>
  <c r="AE26" i="19"/>
  <c r="AE20" i="19"/>
  <c r="D40" i="16" l="1"/>
  <c r="C40" i="16"/>
  <c r="D44" i="16"/>
  <c r="D49" i="16" s="1"/>
  <c r="C49" i="16"/>
  <c r="C21" i="14" l="1"/>
  <c r="D21" i="14" s="1"/>
  <c r="E21" i="14" s="1"/>
  <c r="J18" i="17" l="1"/>
  <c r="I18" i="17"/>
  <c r="A12" i="21" l="1"/>
  <c r="A9" i="21"/>
  <c r="A8" i="21"/>
  <c r="A1" i="21"/>
  <c r="A11" i="20"/>
  <c r="A8" i="20"/>
  <c r="A5" i="20"/>
  <c r="A1" i="20"/>
  <c r="A11" i="19"/>
  <c r="A8" i="19"/>
  <c r="A5" i="19"/>
  <c r="A1" i="19"/>
  <c r="A11" i="16"/>
  <c r="A8" i="16"/>
  <c r="A5" i="16"/>
  <c r="A1" i="16"/>
  <c r="A11" i="18"/>
  <c r="A8" i="18"/>
  <c r="A5" i="18"/>
  <c r="A1" i="18"/>
  <c r="A11" i="10"/>
  <c r="A8" i="10"/>
  <c r="A5" i="10"/>
  <c r="A1" i="10"/>
  <c r="A11" i="17"/>
  <c r="A8" i="17"/>
  <c r="A5" i="17"/>
  <c r="A1" i="17"/>
  <c r="A11" i="6"/>
  <c r="A8" i="6"/>
  <c r="A5" i="6"/>
  <c r="A1" i="6"/>
  <c r="A11" i="14"/>
  <c r="A8" i="14"/>
  <c r="A5" i="14"/>
  <c r="A1" i="14"/>
  <c r="A11" i="13"/>
  <c r="A8" i="13"/>
  <c r="A5" i="13"/>
  <c r="A1" i="13"/>
  <c r="A11" i="12"/>
  <c r="A8" i="12"/>
  <c r="A5" i="12"/>
  <c r="A1" i="12"/>
  <c r="F20" i="20"/>
  <c r="G20" i="20" s="1"/>
  <c r="H20" i="20" s="1"/>
  <c r="I20" i="20" s="1"/>
  <c r="J20" i="20" s="1"/>
  <c r="K20" i="20" s="1"/>
  <c r="L20" i="20" s="1"/>
  <c r="M20" i="20" s="1"/>
  <c r="N20" i="20" s="1"/>
  <c r="O20" i="20" s="1"/>
  <c r="P20" i="20" s="1"/>
  <c r="Q20" i="20" s="1"/>
  <c r="R20" i="20" s="1"/>
  <c r="S20" i="20" s="1"/>
  <c r="T20" i="20" s="1"/>
  <c r="U20" i="20" s="1"/>
  <c r="V20" i="20" s="1"/>
  <c r="W20" i="20" s="1"/>
  <c r="X20" i="20" s="1"/>
  <c r="Y20" i="20" s="1"/>
  <c r="Z20" i="20" s="1"/>
  <c r="AA20" i="20" s="1"/>
  <c r="AB20" i="20" s="1"/>
  <c r="AC20" i="20" s="1"/>
  <c r="AD20" i="20" s="1"/>
  <c r="AE20" i="20" s="1"/>
  <c r="AF20" i="20" s="1"/>
  <c r="AG20" i="20" s="1"/>
  <c r="AH20" i="20" s="1"/>
  <c r="AI20" i="20" s="1"/>
  <c r="AJ20" i="20" s="1"/>
  <c r="AK20" i="20" s="1"/>
  <c r="AL20" i="20" s="1"/>
  <c r="AM20" i="20" s="1"/>
  <c r="AN20" i="20" s="1"/>
  <c r="AO20" i="20" s="1"/>
  <c r="AP20" i="20" s="1"/>
  <c r="AQ20" i="20" s="1"/>
  <c r="AR20" i="20" s="1"/>
  <c r="AS20" i="20" s="1"/>
  <c r="AT20" i="20" s="1"/>
  <c r="AU20" i="20" s="1"/>
  <c r="AV20" i="20" s="1"/>
  <c r="AA47" i="19"/>
  <c r="W47" i="19"/>
  <c r="AA39" i="19"/>
  <c r="W39" i="19"/>
  <c r="S39" i="19"/>
  <c r="AA26" i="19"/>
  <c r="W26" i="19"/>
  <c r="S26" i="19"/>
  <c r="N26" i="19"/>
  <c r="AA20" i="19"/>
  <c r="W20" i="19"/>
  <c r="S20" i="19"/>
  <c r="E100" i="18"/>
  <c r="D100" i="18"/>
  <c r="B100" i="18"/>
  <c r="I96" i="18"/>
  <c r="H96" i="18"/>
  <c r="G96" i="18"/>
  <c r="F96" i="18"/>
  <c r="E96" i="18"/>
  <c r="D96" i="18"/>
  <c r="C96" i="18"/>
  <c r="A94" i="18"/>
  <c r="P92" i="18"/>
  <c r="O92" i="18"/>
  <c r="N92" i="18"/>
  <c r="M92" i="18"/>
  <c r="L92" i="18"/>
  <c r="K92" i="18"/>
  <c r="J92" i="18"/>
  <c r="I92" i="18"/>
  <c r="H92" i="18"/>
  <c r="G92" i="18"/>
  <c r="F92" i="18"/>
  <c r="E92" i="18"/>
  <c r="D92" i="18"/>
  <c r="C92" i="18"/>
  <c r="B92" i="18"/>
  <c r="C95" i="18" s="1"/>
  <c r="I86" i="18"/>
  <c r="H86" i="18"/>
  <c r="G86" i="18"/>
  <c r="F86" i="18"/>
  <c r="E86" i="18"/>
  <c r="D86" i="18"/>
  <c r="C86" i="18"/>
  <c r="AD60" i="18"/>
  <c r="AD69" i="18" s="1"/>
  <c r="AC60" i="18"/>
  <c r="AC69" i="18" s="1"/>
  <c r="AB60" i="18"/>
  <c r="AB69" i="18" s="1"/>
  <c r="AA60" i="18"/>
  <c r="AA69" i="18" s="1"/>
  <c r="Z60" i="18"/>
  <c r="Z69" i="18" s="1"/>
  <c r="Y60" i="18"/>
  <c r="Y69" i="18" s="1"/>
  <c r="X60" i="18"/>
  <c r="X69" i="18" s="1"/>
  <c r="W60" i="18"/>
  <c r="W69" i="18" s="1"/>
  <c r="V60" i="18"/>
  <c r="V69" i="18" s="1"/>
  <c r="U60" i="18"/>
  <c r="U69" i="18" s="1"/>
  <c r="T60" i="18"/>
  <c r="T69" i="18" s="1"/>
  <c r="S60" i="18"/>
  <c r="S69" i="18" s="1"/>
  <c r="R60" i="18"/>
  <c r="R69" i="18" s="1"/>
  <c r="Q60" i="18"/>
  <c r="Q69" i="18" s="1"/>
  <c r="P60" i="18"/>
  <c r="P69" i="18" s="1"/>
  <c r="O60" i="18"/>
  <c r="O69" i="18" s="1"/>
  <c r="N60" i="18"/>
  <c r="N69" i="18" s="1"/>
  <c r="M60" i="18"/>
  <c r="M69" i="18" s="1"/>
  <c r="A54" i="18"/>
  <c r="M53" i="18"/>
  <c r="M52" i="18" s="1"/>
  <c r="M45" i="18"/>
  <c r="M47" i="18" s="1"/>
  <c r="L44" i="18"/>
  <c r="L50" i="18" s="1"/>
  <c r="L67" i="18" s="1"/>
  <c r="K44" i="18"/>
  <c r="K50" i="18" s="1"/>
  <c r="K67" i="18" s="1"/>
  <c r="J44" i="18"/>
  <c r="J50" i="18" s="1"/>
  <c r="J67" i="18" s="1"/>
  <c r="I44" i="18"/>
  <c r="I50" i="18" s="1"/>
  <c r="I67" i="18" s="1"/>
  <c r="H44" i="18"/>
  <c r="H50" i="18" s="1"/>
  <c r="H67" i="18" s="1"/>
  <c r="G44" i="18"/>
  <c r="G50" i="18" s="1"/>
  <c r="G67" i="18" s="1"/>
  <c r="F44" i="18"/>
  <c r="F50" i="18" s="1"/>
  <c r="F67" i="18" s="1"/>
  <c r="E44" i="18"/>
  <c r="E50" i="18" s="1"/>
  <c r="E67" i="18" s="1"/>
  <c r="D44" i="18"/>
  <c r="D50" i="18" s="1"/>
  <c r="D67" i="18" s="1"/>
  <c r="C44" i="18"/>
  <c r="C50" i="18" s="1"/>
  <c r="C67" i="18" s="1"/>
  <c r="B44" i="18"/>
  <c r="B50" i="18" s="1"/>
  <c r="B67" i="18" s="1"/>
  <c r="M42" i="18"/>
  <c r="M40" i="18"/>
  <c r="M41" i="18" s="1"/>
  <c r="M39" i="18"/>
  <c r="M44" i="18" s="1"/>
  <c r="M50" i="18" s="1"/>
  <c r="M67" i="18" s="1"/>
  <c r="E47" i="19" l="1"/>
  <c r="M78" i="18"/>
  <c r="N39" i="18"/>
  <c r="N40" i="18"/>
  <c r="O40" i="18" s="1"/>
  <c r="P40" i="18" s="1"/>
  <c r="Q40" i="18" s="1"/>
  <c r="R40" i="18" s="1"/>
  <c r="S40" i="18" s="1"/>
  <c r="T40" i="18" s="1"/>
  <c r="U40" i="18" s="1"/>
  <c r="V40" i="18" s="1"/>
  <c r="W40" i="18" s="1"/>
  <c r="X40" i="18" s="1"/>
  <c r="Y40" i="18" s="1"/>
  <c r="Z40" i="18" s="1"/>
  <c r="AA40" i="18" s="1"/>
  <c r="AB40" i="18" s="1"/>
  <c r="AC40" i="18" s="1"/>
  <c r="AD40" i="18" s="1"/>
  <c r="N53" i="18"/>
  <c r="N52" i="18" s="1"/>
  <c r="M75" i="18"/>
  <c r="M48" i="18"/>
  <c r="M62" i="18" s="1"/>
  <c r="M70" i="18" s="1"/>
  <c r="N45" i="18"/>
  <c r="M51" i="18"/>
  <c r="N42" i="18"/>
  <c r="D95" i="18"/>
  <c r="B96" i="18"/>
  <c r="A91" i="18"/>
  <c r="A96" i="18" s="1"/>
  <c r="C93" i="18"/>
  <c r="D93" i="18" s="1"/>
  <c r="E93" i="18" s="1"/>
  <c r="F93" i="18" s="1"/>
  <c r="G93" i="18" s="1"/>
  <c r="H93" i="18" s="1"/>
  <c r="I93" i="18" s="1"/>
  <c r="J93" i="18" s="1"/>
  <c r="K93" i="18" s="1"/>
  <c r="L93" i="18" s="1"/>
  <c r="M93" i="18" s="1"/>
  <c r="N93" i="18" s="1"/>
  <c r="O93" i="18" s="1"/>
  <c r="P93" i="18" s="1"/>
  <c r="Q93" i="18" s="1"/>
  <c r="R93" i="18" s="1"/>
  <c r="S93" i="18" s="1"/>
  <c r="T93" i="18" s="1"/>
  <c r="U93" i="18" s="1"/>
  <c r="V93" i="18" s="1"/>
  <c r="W93" i="18" s="1"/>
  <c r="X93" i="18" s="1"/>
  <c r="Y93" i="18" s="1"/>
  <c r="Z93" i="18" s="1"/>
  <c r="AA93" i="18" s="1"/>
  <c r="AB93" i="18" s="1"/>
  <c r="AC93" i="18" s="1"/>
  <c r="AD93" i="18" s="1"/>
  <c r="E95" i="18" l="1"/>
  <c r="F95" i="18" s="1"/>
  <c r="G95" i="18" s="1"/>
  <c r="H95" i="18" s="1"/>
  <c r="I95" i="18" s="1"/>
  <c r="J95" i="18" s="1"/>
  <c r="K95" i="18" s="1"/>
  <c r="L95" i="18" s="1"/>
  <c r="M95" i="18" s="1"/>
  <c r="N95" i="18" s="1"/>
  <c r="O95" i="18" s="1"/>
  <c r="P95" i="18" s="1"/>
  <c r="Q95" i="18" s="1"/>
  <c r="R95" i="18" s="1"/>
  <c r="S95" i="18" s="1"/>
  <c r="T95" i="18" s="1"/>
  <c r="U95" i="18" s="1"/>
  <c r="V95" i="18" s="1"/>
  <c r="W95" i="18" s="1"/>
  <c r="X95" i="18" s="1"/>
  <c r="Y95" i="18" s="1"/>
  <c r="Z95" i="18" s="1"/>
  <c r="AA95" i="18" s="1"/>
  <c r="AB95" i="18" s="1"/>
  <c r="AC95" i="18" s="1"/>
  <c r="AD95" i="18" s="1"/>
  <c r="N41" i="18"/>
  <c r="O41" i="18" s="1"/>
  <c r="P41" i="18" s="1"/>
  <c r="Q41" i="18" s="1"/>
  <c r="R41" i="18" s="1"/>
  <c r="S41" i="18" s="1"/>
  <c r="T41" i="18" s="1"/>
  <c r="U41" i="18" s="1"/>
  <c r="V41" i="18" s="1"/>
  <c r="W41" i="18" s="1"/>
  <c r="X41" i="18" s="1"/>
  <c r="Y41" i="18" s="1"/>
  <c r="Z41" i="18" s="1"/>
  <c r="AA41" i="18" s="1"/>
  <c r="AB41" i="18" s="1"/>
  <c r="AC41" i="18" s="1"/>
  <c r="AD41" i="18" s="1"/>
  <c r="AD72" i="18"/>
  <c r="AB72" i="18"/>
  <c r="Z72" i="18"/>
  <c r="X72" i="18"/>
  <c r="V72" i="18"/>
  <c r="T72" i="18"/>
  <c r="R72" i="18"/>
  <c r="P72" i="18"/>
  <c r="N72" i="18"/>
  <c r="M73" i="18"/>
  <c r="AC72" i="18"/>
  <c r="AA72" i="18"/>
  <c r="Y72" i="18"/>
  <c r="W72" i="18"/>
  <c r="U72" i="18"/>
  <c r="S72" i="18"/>
  <c r="Q72" i="18"/>
  <c r="O72" i="18"/>
  <c r="M72" i="18"/>
  <c r="M59" i="18"/>
  <c r="M61" i="18" s="1"/>
  <c r="N51" i="18"/>
  <c r="O53" i="18"/>
  <c r="O52" i="18" s="1"/>
  <c r="O42" i="18"/>
  <c r="N47" i="18"/>
  <c r="O45" i="18" s="1"/>
  <c r="N44" i="18"/>
  <c r="N50" i="18" s="1"/>
  <c r="N67" i="18" s="1"/>
  <c r="N78" i="18" s="1"/>
  <c r="O39" i="18"/>
  <c r="A95" i="18" l="1"/>
  <c r="O47" i="18"/>
  <c r="P45" i="18" s="1"/>
  <c r="M63" i="18"/>
  <c r="M68" i="18"/>
  <c r="M76" i="18" s="1"/>
  <c r="O44" i="18"/>
  <c r="O50" i="18" s="1"/>
  <c r="O67" i="18" s="1"/>
  <c r="O78" i="18" s="1"/>
  <c r="P39" i="18"/>
  <c r="N75" i="18"/>
  <c r="N48" i="18"/>
  <c r="N62" i="18" s="1"/>
  <c r="N70" i="18" s="1"/>
  <c r="P53" i="18"/>
  <c r="P52" i="18" s="1"/>
  <c r="P42" i="18"/>
  <c r="O51" i="18"/>
  <c r="N73" i="18"/>
  <c r="N59" i="18"/>
  <c r="N61" i="18" s="1"/>
  <c r="P47" i="18" l="1"/>
  <c r="N68" i="18"/>
  <c r="N76" i="18" s="1"/>
  <c r="N79" i="18" s="1"/>
  <c r="N63" i="18"/>
  <c r="O73" i="18"/>
  <c r="O59" i="18"/>
  <c r="O61" i="18" s="1"/>
  <c r="P51" i="18"/>
  <c r="Q53" i="18"/>
  <c r="Q52" i="18" s="1"/>
  <c r="Q42" i="18"/>
  <c r="P44" i="18"/>
  <c r="P50" i="18" s="1"/>
  <c r="P67" i="18" s="1"/>
  <c r="P78" i="18" s="1"/>
  <c r="Q39" i="18"/>
  <c r="AD81" i="18"/>
  <c r="C100" i="18" s="1"/>
  <c r="AB81" i="18"/>
  <c r="G22" i="18" s="1"/>
  <c r="Z81" i="18"/>
  <c r="X81" i="18"/>
  <c r="V81" i="18"/>
  <c r="T81" i="18"/>
  <c r="R81" i="18"/>
  <c r="P81" i="18"/>
  <c r="N81" i="18"/>
  <c r="AC81" i="18"/>
  <c r="AA81" i="18"/>
  <c r="Y81" i="18"/>
  <c r="W81" i="18"/>
  <c r="U81" i="18"/>
  <c r="S81" i="18"/>
  <c r="Q81" i="18"/>
  <c r="O81" i="18"/>
  <c r="M81" i="18"/>
  <c r="M79" i="18"/>
  <c r="AC77" i="18"/>
  <c r="AB77" i="18"/>
  <c r="Z77" i="18"/>
  <c r="X77" i="18"/>
  <c r="V77" i="18"/>
  <c r="T77" i="18"/>
  <c r="R77" i="18"/>
  <c r="P77" i="18"/>
  <c r="N77" i="18"/>
  <c r="AD77" i="18"/>
  <c r="AA77" i="18"/>
  <c r="Y77" i="18"/>
  <c r="W77" i="18"/>
  <c r="U77" i="18"/>
  <c r="S77" i="18"/>
  <c r="Q77" i="18"/>
  <c r="O77" i="18"/>
  <c r="M77" i="18"/>
  <c r="M82" i="18" s="1"/>
  <c r="M64" i="18"/>
  <c r="O75" i="18"/>
  <c r="O48" i="18"/>
  <c r="O62" i="18" s="1"/>
  <c r="O70" i="18" s="1"/>
  <c r="O82" i="18" l="1"/>
  <c r="Q82" i="18"/>
  <c r="S82" i="18"/>
  <c r="W82" i="18"/>
  <c r="U82" i="18"/>
  <c r="AA82" i="18"/>
  <c r="Y82" i="18"/>
  <c r="AD82" i="18"/>
  <c r="P82" i="18"/>
  <c r="T82" i="18"/>
  <c r="X82" i="18"/>
  <c r="AB82" i="18"/>
  <c r="AD80" i="18"/>
  <c r="AB80" i="18"/>
  <c r="Z80" i="18"/>
  <c r="X80" i="18"/>
  <c r="V80" i="18"/>
  <c r="T80" i="18"/>
  <c r="R80" i="18"/>
  <c r="P80" i="18"/>
  <c r="N80" i="18"/>
  <c r="AC80" i="18"/>
  <c r="AA80" i="18"/>
  <c r="Y80" i="18"/>
  <c r="W80" i="18"/>
  <c r="U80" i="18"/>
  <c r="S80" i="18"/>
  <c r="Q80" i="18"/>
  <c r="O80" i="18"/>
  <c r="M80" i="18"/>
  <c r="M83" i="18" s="1"/>
  <c r="O63" i="18"/>
  <c r="O68" i="18"/>
  <c r="O76" i="18" s="1"/>
  <c r="O79" i="18" s="1"/>
  <c r="N64" i="18"/>
  <c r="N65" i="18" s="1"/>
  <c r="P75" i="18"/>
  <c r="P48" i="18"/>
  <c r="P62" i="18" s="1"/>
  <c r="P70" i="18" s="1"/>
  <c r="M71" i="18"/>
  <c r="AD71" i="18" s="1"/>
  <c r="M65" i="18"/>
  <c r="N82" i="18"/>
  <c r="R82" i="18"/>
  <c r="V82" i="18"/>
  <c r="Z82" i="18"/>
  <c r="AC82" i="18"/>
  <c r="Q44" i="18"/>
  <c r="Q50" i="18" s="1"/>
  <c r="Q67" i="18" s="1"/>
  <c r="Q78" i="18" s="1"/>
  <c r="R39" i="18"/>
  <c r="R53" i="18"/>
  <c r="R52" i="18" s="1"/>
  <c r="R42" i="18"/>
  <c r="Q51" i="18"/>
  <c r="P73" i="18"/>
  <c r="P59" i="18"/>
  <c r="P61" i="18" s="1"/>
  <c r="Q45" i="18"/>
  <c r="U83" i="18" l="1"/>
  <c r="O83" i="18"/>
  <c r="Q83" i="18"/>
  <c r="S83" i="18"/>
  <c r="W83" i="18"/>
  <c r="AC83" i="18"/>
  <c r="Y83" i="18"/>
  <c r="AA83" i="18"/>
  <c r="Q47" i="18"/>
  <c r="R45" i="18" s="1"/>
  <c r="R51" i="18"/>
  <c r="S53" i="18"/>
  <c r="S52" i="18" s="1"/>
  <c r="S42" i="18"/>
  <c r="R44" i="18"/>
  <c r="R50" i="18" s="1"/>
  <c r="R67" i="18" s="1"/>
  <c r="R78" i="18" s="1"/>
  <c r="S39" i="18"/>
  <c r="Q71" i="18"/>
  <c r="U71" i="18"/>
  <c r="Y71" i="18"/>
  <c r="AC71" i="18"/>
  <c r="P71" i="18"/>
  <c r="T71" i="18"/>
  <c r="X71" i="18"/>
  <c r="AB71" i="18"/>
  <c r="P83" i="18"/>
  <c r="T83" i="18"/>
  <c r="X83" i="18"/>
  <c r="AB83" i="18"/>
  <c r="P68" i="18"/>
  <c r="P76" i="18" s="1"/>
  <c r="P79" i="18" s="1"/>
  <c r="P63" i="18"/>
  <c r="Q73" i="18"/>
  <c r="Q59" i="18"/>
  <c r="Q61" i="18" s="1"/>
  <c r="O71" i="18"/>
  <c r="S71" i="18"/>
  <c r="W71" i="18"/>
  <c r="AA71" i="18"/>
  <c r="N71" i="18"/>
  <c r="R71" i="18"/>
  <c r="V71" i="18"/>
  <c r="Z71" i="18"/>
  <c r="O64" i="18"/>
  <c r="O65" i="18" s="1"/>
  <c r="N83" i="18"/>
  <c r="R83" i="18"/>
  <c r="V83" i="18"/>
  <c r="Z83" i="18"/>
  <c r="AD83" i="18"/>
  <c r="R47" i="18" l="1"/>
  <c r="Q68" i="18"/>
  <c r="Q76" i="18" s="1"/>
  <c r="Q79" i="18" s="1"/>
  <c r="P64" i="18"/>
  <c r="P65" i="18" s="1"/>
  <c r="S44" i="18"/>
  <c r="S50" i="18" s="1"/>
  <c r="S67" i="18" s="1"/>
  <c r="S78" i="18" s="1"/>
  <c r="T39" i="18"/>
  <c r="T53" i="18"/>
  <c r="T52" i="18" s="1"/>
  <c r="T42" i="18"/>
  <c r="S51" i="18"/>
  <c r="R73" i="18"/>
  <c r="R59" i="18"/>
  <c r="R61" i="18" s="1"/>
  <c r="Q75" i="18"/>
  <c r="Q48" i="18"/>
  <c r="Q62" i="18" s="1"/>
  <c r="Q70" i="18" s="1"/>
  <c r="T51" i="18" l="1"/>
  <c r="U53" i="18"/>
  <c r="U52" i="18" s="1"/>
  <c r="U42" i="18"/>
  <c r="T44" i="18"/>
  <c r="T50" i="18" s="1"/>
  <c r="T67" i="18" s="1"/>
  <c r="T78" i="18" s="1"/>
  <c r="U39" i="18"/>
  <c r="R75" i="18"/>
  <c r="R48" i="18"/>
  <c r="R62" i="18" s="1"/>
  <c r="R70" i="18" s="1"/>
  <c r="R68" i="18"/>
  <c r="R76" i="18" s="1"/>
  <c r="R79" i="18" s="1"/>
  <c r="S73" i="18"/>
  <c r="S59" i="18"/>
  <c r="S61" i="18" s="1"/>
  <c r="Q63" i="18"/>
  <c r="S45" i="18"/>
  <c r="R63" i="18" l="1"/>
  <c r="R64" i="18" s="1"/>
  <c r="Q64" i="18"/>
  <c r="Q65" i="18" s="1"/>
  <c r="S47" i="18"/>
  <c r="T45" i="18" s="1"/>
  <c r="S68" i="18"/>
  <c r="S76" i="18" s="1"/>
  <c r="S79" i="18" s="1"/>
  <c r="U44" i="18"/>
  <c r="U50" i="18" s="1"/>
  <c r="U67" i="18" s="1"/>
  <c r="U78" i="18" s="1"/>
  <c r="V39" i="18"/>
  <c r="V53" i="18"/>
  <c r="V52" i="18" s="1"/>
  <c r="V42" i="18"/>
  <c r="U51" i="18"/>
  <c r="T73" i="18"/>
  <c r="T59" i="18"/>
  <c r="T61" i="18" s="1"/>
  <c r="R65" i="18" l="1"/>
  <c r="T47" i="18"/>
  <c r="T68" i="18"/>
  <c r="T76" i="18" s="1"/>
  <c r="T79" i="18" s="1"/>
  <c r="U73" i="18"/>
  <c r="U59" i="18"/>
  <c r="U61" i="18" s="1"/>
  <c r="V51" i="18"/>
  <c r="W53" i="18"/>
  <c r="W52" i="18" s="1"/>
  <c r="W42" i="18"/>
  <c r="V44" i="18"/>
  <c r="V50" i="18" s="1"/>
  <c r="V67" i="18" s="1"/>
  <c r="V78" i="18" s="1"/>
  <c r="W39" i="18"/>
  <c r="S75" i="18"/>
  <c r="S48" i="18"/>
  <c r="S62" i="18" s="1"/>
  <c r="U68" i="18" l="1"/>
  <c r="U76" i="18" s="1"/>
  <c r="U79" i="18" s="1"/>
  <c r="T75" i="18"/>
  <c r="T48" i="18"/>
  <c r="T62" i="18" s="1"/>
  <c r="S70" i="18"/>
  <c r="S63" i="18"/>
  <c r="W44" i="18"/>
  <c r="W50" i="18" s="1"/>
  <c r="W67" i="18" s="1"/>
  <c r="W78" i="18" s="1"/>
  <c r="X39" i="18"/>
  <c r="X53" i="18"/>
  <c r="X52" i="18" s="1"/>
  <c r="X42" i="18"/>
  <c r="W51" i="18"/>
  <c r="V73" i="18"/>
  <c r="V59" i="18"/>
  <c r="V61" i="18" s="1"/>
  <c r="U45" i="18"/>
  <c r="W73" i="18" l="1"/>
  <c r="W59" i="18"/>
  <c r="W61" i="18" s="1"/>
  <c r="U47" i="18"/>
  <c r="V45" i="18" s="1"/>
  <c r="X51" i="18"/>
  <c r="Y53" i="18"/>
  <c r="Y52" i="18" s="1"/>
  <c r="Y42" i="18"/>
  <c r="X44" i="18"/>
  <c r="X50" i="18" s="1"/>
  <c r="X67" i="18" s="1"/>
  <c r="X78" i="18" s="1"/>
  <c r="Y39" i="18"/>
  <c r="S64" i="18"/>
  <c r="S65" i="18" s="1"/>
  <c r="T70" i="18"/>
  <c r="T63" i="18"/>
  <c r="V68" i="18"/>
  <c r="V76" i="18" s="1"/>
  <c r="V79" i="18" s="1"/>
  <c r="V47" i="18" l="1"/>
  <c r="W68" i="18"/>
  <c r="W76" i="18" s="1"/>
  <c r="W79" i="18" s="1"/>
  <c r="T64" i="18"/>
  <c r="T65" i="18" s="1"/>
  <c r="Y44" i="18"/>
  <c r="Y50" i="18" s="1"/>
  <c r="Y67" i="18" s="1"/>
  <c r="Y78" i="18" s="1"/>
  <c r="Z39" i="18"/>
  <c r="Z53" i="18"/>
  <c r="Z52" i="18" s="1"/>
  <c r="Z42" i="18"/>
  <c r="Y51" i="18"/>
  <c r="X73" i="18"/>
  <c r="X59" i="18"/>
  <c r="X61" i="18" s="1"/>
  <c r="U75" i="18"/>
  <c r="U48" i="18"/>
  <c r="U62" i="18" s="1"/>
  <c r="X68" i="18" l="1"/>
  <c r="X76" i="18" s="1"/>
  <c r="X79" i="18" s="1"/>
  <c r="Y73" i="18"/>
  <c r="Y59" i="18"/>
  <c r="Y61" i="18" s="1"/>
  <c r="Z51" i="18"/>
  <c r="AA53" i="18"/>
  <c r="AA52" i="18" s="1"/>
  <c r="AA42" i="18"/>
  <c r="Z44" i="18"/>
  <c r="Z50" i="18" s="1"/>
  <c r="Z67" i="18" s="1"/>
  <c r="Z78" i="18" s="1"/>
  <c r="AA39" i="18"/>
  <c r="V75" i="18"/>
  <c r="V48" i="18"/>
  <c r="V62" i="18" s="1"/>
  <c r="U70" i="18"/>
  <c r="U63" i="18"/>
  <c r="W45" i="18"/>
  <c r="Y68" i="18" l="1"/>
  <c r="Y76" i="18" s="1"/>
  <c r="Y79" i="18" s="1"/>
  <c r="W47" i="18"/>
  <c r="X45" i="18" s="1"/>
  <c r="U64" i="18"/>
  <c r="U65" i="18" s="1"/>
  <c r="V70" i="18"/>
  <c r="V63" i="18"/>
  <c r="AA44" i="18"/>
  <c r="AA50" i="18" s="1"/>
  <c r="AA67" i="18" s="1"/>
  <c r="AA78" i="18" s="1"/>
  <c r="AB39" i="18"/>
  <c r="AB53" i="18"/>
  <c r="AB52" i="18" s="1"/>
  <c r="AB42" i="18"/>
  <c r="AA51" i="18"/>
  <c r="Z73" i="18"/>
  <c r="Z59" i="18"/>
  <c r="Z61" i="18" s="1"/>
  <c r="X47" i="18" l="1"/>
  <c r="Z68" i="18"/>
  <c r="Z76" i="18" s="1"/>
  <c r="Z79" i="18" s="1"/>
  <c r="AA73" i="18"/>
  <c r="AA59" i="18"/>
  <c r="AA61" i="18" s="1"/>
  <c r="AB51" i="18"/>
  <c r="AC53" i="18"/>
  <c r="AC52" i="18" s="1"/>
  <c r="AC42" i="18"/>
  <c r="AB44" i="18"/>
  <c r="AB50" i="18" s="1"/>
  <c r="AB67" i="18" s="1"/>
  <c r="AB78" i="18" s="1"/>
  <c r="AC39" i="18"/>
  <c r="V64" i="18"/>
  <c r="V65" i="18" s="1"/>
  <c r="W75" i="18"/>
  <c r="W48" i="18"/>
  <c r="W62" i="18" s="1"/>
  <c r="AA68" i="18" l="1"/>
  <c r="AA76" i="18" s="1"/>
  <c r="AA79" i="18" s="1"/>
  <c r="X75" i="18"/>
  <c r="X48" i="18"/>
  <c r="X62" i="18" s="1"/>
  <c r="W70" i="18"/>
  <c r="W63" i="18"/>
  <c r="AC44" i="18"/>
  <c r="AC50" i="18" s="1"/>
  <c r="AC67" i="18" s="1"/>
  <c r="AC78" i="18" s="1"/>
  <c r="AD39" i="18"/>
  <c r="AD44" i="18" s="1"/>
  <c r="AD50" i="18" s="1"/>
  <c r="AD67" i="18" s="1"/>
  <c r="AD78" i="18" s="1"/>
  <c r="AD53" i="18"/>
  <c r="AD52" i="18" s="1"/>
  <c r="AD42" i="18"/>
  <c r="AD51" i="18" s="1"/>
  <c r="AC51" i="18"/>
  <c r="AB73" i="18"/>
  <c r="AB59" i="18"/>
  <c r="AB61" i="18" s="1"/>
  <c r="Y45" i="18"/>
  <c r="Y47" i="18" l="1"/>
  <c r="Z45" i="18" s="1"/>
  <c r="AD73" i="18"/>
  <c r="AD59" i="18"/>
  <c r="AD61" i="18" s="1"/>
  <c r="W64" i="18"/>
  <c r="W65" i="18" s="1"/>
  <c r="X70" i="18"/>
  <c r="X63" i="18"/>
  <c r="AB68" i="18"/>
  <c r="AB76" i="18" s="1"/>
  <c r="AB79" i="18" s="1"/>
  <c r="AC73" i="18"/>
  <c r="AC59" i="18"/>
  <c r="AC61" i="18" s="1"/>
  <c r="Z47" i="18" l="1"/>
  <c r="AC68" i="18"/>
  <c r="AC76" i="18" s="1"/>
  <c r="AC79" i="18" s="1"/>
  <c r="X64" i="18"/>
  <c r="X65" i="18" s="1"/>
  <c r="AD68" i="18"/>
  <c r="AD76" i="18" s="1"/>
  <c r="AD79" i="18" s="1"/>
  <c r="Y75" i="18"/>
  <c r="Y48" i="18"/>
  <c r="Y62" i="18" s="1"/>
  <c r="Y70" i="18" l="1"/>
  <c r="Y63" i="18"/>
  <c r="Z75" i="18"/>
  <c r="Z48" i="18"/>
  <c r="Z62" i="18" s="1"/>
  <c r="AA45" i="18"/>
  <c r="Z70" i="18" l="1"/>
  <c r="Z63" i="18"/>
  <c r="Y64" i="18"/>
  <c r="Y65" i="18" s="1"/>
  <c r="AA47" i="18"/>
  <c r="AB45" i="18" s="1"/>
  <c r="AB47" i="18" l="1"/>
  <c r="Z64" i="18"/>
  <c r="Z65" i="18" s="1"/>
  <c r="AA75" i="18"/>
  <c r="AA48" i="18"/>
  <c r="AA62" i="18" s="1"/>
  <c r="AA70" i="18" l="1"/>
  <c r="AA63" i="18"/>
  <c r="AB75" i="18"/>
  <c r="AB48" i="18"/>
  <c r="AB62" i="18" s="1"/>
  <c r="AC45" i="18"/>
  <c r="AB70" i="18" l="1"/>
  <c r="AB63" i="18"/>
  <c r="AA64" i="18"/>
  <c r="AA65" i="18" s="1"/>
  <c r="AC47" i="18"/>
  <c r="AD45" i="18" s="1"/>
  <c r="AD47" i="18" s="1"/>
  <c r="AD75" i="18" l="1"/>
  <c r="AD48" i="18"/>
  <c r="AD62" i="18" s="1"/>
  <c r="AB64" i="18"/>
  <c r="AB65" i="18" s="1"/>
  <c r="AC75" i="18"/>
  <c r="AC48" i="18"/>
  <c r="AC62" i="18" s="1"/>
  <c r="AC70" i="18" l="1"/>
  <c r="AC63" i="18"/>
  <c r="AD70" i="18"/>
  <c r="AD63" i="18"/>
  <c r="AC64" i="18" l="1"/>
  <c r="AC65" i="18" s="1"/>
  <c r="AD64" i="18"/>
  <c r="AD65" i="18" s="1"/>
</calcChain>
</file>

<file path=xl/sharedStrings.xml><?xml version="1.0" encoding="utf-8"?>
<sst xmlns="http://schemas.openxmlformats.org/spreadsheetml/2006/main" count="5185" uniqueCount="607">
  <si>
    <t>Факт (предложения по корректировке плана)</t>
  </si>
  <si>
    <t>План</t>
  </si>
  <si>
    <t>N+1</t>
  </si>
  <si>
    <t>N</t>
  </si>
  <si>
    <t>№ пп</t>
  </si>
  <si>
    <t xml:space="preserve">         (наименование инвестиционного проекта)</t>
  </si>
  <si>
    <t xml:space="preserve">                                                                                                                                                                                                                 </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</si>
  <si>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</si>
  <si>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</si>
  <si>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</si>
  <si>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</si>
  <si>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</si>
  <si>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</si>
  <si>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</si>
  <si>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</si>
  <si>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</si>
  <si>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</si>
  <si>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</si>
  <si>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</si>
  <si>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</si>
  <si>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</si>
  <si>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Цели (указать укрупненные цели в соответствии с приложением ___)</t>
  </si>
  <si>
    <t>1</t>
  </si>
  <si>
    <t>Содержание</t>
  </si>
  <si>
    <t>Наименование</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</si>
  <si>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</si>
  <si>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</si>
  <si>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</si>
  <si>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</si>
  <si>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</si>
  <si>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</si>
  <si>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</si>
  <si>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</si>
  <si>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</si>
  <si>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</si>
  <si>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</si>
  <si>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</si>
  <si>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</si>
  <si>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</si>
  <si>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</si>
  <si>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</si>
  <si>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</si>
  <si>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</si>
  <si>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</si>
  <si>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</si>
  <si>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</si>
  <si>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</si>
  <si>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</si>
  <si>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</si>
  <si>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</si>
  <si>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</si>
  <si>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</si>
  <si>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</si>
  <si>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</si>
  <si>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</si>
  <si>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</si>
  <si>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Реактор токоограничивающий</t>
  </si>
  <si>
    <t>Реактор шунтирующий</t>
  </si>
  <si>
    <t>Батарея статических конденсаторов</t>
  </si>
  <si>
    <t>Синхронный компенсатор</t>
  </si>
  <si>
    <t>Генераторное оборудование</t>
  </si>
  <si>
    <t>Трансформатор силовой элегазовый</t>
  </si>
  <si>
    <t>Трансформатор силовой масляный</t>
  </si>
  <si>
    <t>Автотрансформатор элегазовый</t>
  </si>
  <si>
    <t>Автотрансформатор масляный</t>
  </si>
  <si>
    <t>Примечание.</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</si>
  <si>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</si>
  <si>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</si>
  <si>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</si>
  <si>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</si>
  <si>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</si>
  <si>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</si>
  <si>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</si>
  <si>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</si>
  <si>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</si>
  <si>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</si>
  <si>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</si>
  <si>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</si>
  <si>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</si>
  <si>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</si>
  <si>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</si>
  <si>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</si>
  <si>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</si>
  <si>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</si>
  <si>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</si>
  <si>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</si>
  <si>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</si>
  <si>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</si>
  <si>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</si>
  <si>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</si>
  <si>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</si>
  <si>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</si>
  <si>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</si>
  <si>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</si>
  <si>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</si>
  <si>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</si>
  <si>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</si>
  <si>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</si>
  <si>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</si>
  <si>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</si>
  <si>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</si>
  <si>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</si>
  <si>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</si>
  <si>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</si>
  <si>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</si>
  <si>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</si>
  <si>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</si>
  <si>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</si>
  <si>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</si>
  <si>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</si>
  <si>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</si>
  <si>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окончание (дата)</t>
  </si>
  <si>
    <t>начало (дата)</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</si>
  <si>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</si>
  <si>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</si>
  <si>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</si>
  <si>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</si>
  <si>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</si>
  <si>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</si>
  <si>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</si>
  <si>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</si>
  <si>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</si>
  <si>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</si>
  <si>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</si>
  <si>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</si>
  <si>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</si>
  <si>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</si>
  <si>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</si>
  <si>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</si>
  <si>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</si>
  <si>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</si>
  <si>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t>Группа инвестиционных проектов инвестиционной программы</t>
  </si>
  <si>
    <t>Ti, час</t>
  </si>
  <si>
    <t>Pi, МВт</t>
  </si>
  <si>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</si>
  <si>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</si>
  <si>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</si>
  <si>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</si>
  <si>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</si>
  <si>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</si>
  <si>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</si>
  <si>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</si>
  <si>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</si>
  <si>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</si>
  <si>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Сроки выполнения</t>
  </si>
  <si>
    <t>Предложения по корректирующим мероприятиям по устранению отставания</t>
  </si>
  <si>
    <t>Процент выполнения за отчетный период (%)</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</si>
  <si>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</si>
  <si>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</si>
  <si>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</si>
  <si>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</si>
  <si>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</si>
  <si>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</si>
  <si>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</si>
  <si>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</si>
  <si>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</si>
  <si>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</si>
  <si>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</si>
  <si>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</si>
  <si>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</si>
  <si>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</si>
  <si>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</si>
  <si>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</si>
  <si>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</si>
  <si>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</si>
  <si>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</si>
  <si>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</si>
  <si>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</si>
  <si>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</si>
  <si>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</si>
  <si>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</si>
  <si>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</si>
  <si>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</si>
  <si>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</si>
  <si>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</si>
  <si>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</si>
  <si>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</si>
  <si>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</si>
  <si>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</si>
  <si>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</si>
  <si>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</si>
  <si>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</si>
  <si>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</si>
  <si>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</si>
  <si>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</si>
  <si>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</si>
  <si>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</si>
  <si>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</si>
  <si>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</si>
  <si>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</si>
  <si>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</si>
  <si>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</si>
  <si>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</si>
  <si>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</si>
  <si>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</si>
  <si>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</si>
  <si>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</si>
  <si>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</si>
  <si>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</si>
  <si>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Выключатель</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</si>
  <si>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</si>
  <si>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</si>
  <si>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</si>
  <si>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</si>
  <si>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</si>
  <si>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Раздел 6.1. График реализации инвестиционного проекта  </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</si>
  <si>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</si>
  <si>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</si>
  <si>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</si>
  <si>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</si>
  <si>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</si>
  <si>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</si>
  <si>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</si>
  <si>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</si>
  <si>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</si>
  <si>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</si>
  <si>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</si>
  <si>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</si>
  <si>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</si>
  <si>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</si>
  <si>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</si>
  <si>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</si>
  <si>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</si>
  <si>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</si>
  <si>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Тип оборудования</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</si>
  <si>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</si>
  <si>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</si>
  <si>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При заполнении столбца 4 указывается следующие виды оборудования:</t>
  </si>
  <si>
    <t>Выполнение строительно- монтажных и пусконаладочных работ</t>
  </si>
  <si>
    <t>Номинальная мощность, МВ•А, Мвар</t>
  </si>
  <si>
    <r>
      <t>Ti</t>
    </r>
    <r>
      <rPr>
        <sz val="13"/>
        <color theme="1"/>
        <rFont val="Calibri"/>
        <family val="2"/>
        <charset val="204"/>
      </rPr>
      <t>·</t>
    </r>
    <r>
      <rPr>
        <sz val="13"/>
        <color theme="1"/>
        <rFont val="Calibri"/>
        <family val="2"/>
        <charset val="204"/>
        <scheme val="minor"/>
      </rPr>
      <t>Ni, час</t>
    </r>
  </si>
  <si>
    <r>
      <t>Ti</t>
    </r>
    <r>
      <rPr>
        <sz val="13"/>
        <color theme="1"/>
        <rFont val="Calibri"/>
        <family val="2"/>
        <charset val="204"/>
      </rPr>
      <t>·P</t>
    </r>
    <r>
      <rPr>
        <sz val="13"/>
        <color theme="1"/>
        <rFont val="Calibri"/>
        <family val="2"/>
        <charset val="204"/>
        <scheme val="minor"/>
      </rPr>
      <t>i, МВт час</t>
    </r>
  </si>
  <si>
    <r>
      <t>Ti</t>
    </r>
    <r>
      <rPr>
        <sz val="13"/>
        <color theme="1"/>
        <rFont val="Calibri"/>
        <family val="2"/>
        <charset val="204"/>
      </rPr>
      <t>·</t>
    </r>
    <r>
      <rPr>
        <sz val="13"/>
        <color theme="1"/>
        <rFont val="Calibri"/>
        <family val="2"/>
        <charset val="204"/>
        <scheme val="minor"/>
      </rPr>
      <t>Ni/Nt, час</t>
    </r>
  </si>
  <si>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vertAlign val="superscript"/>
        <sz val="13"/>
        <color theme="1"/>
        <rFont val="Calibri"/>
        <family val="2"/>
        <charset val="204"/>
        <scheme val="minor"/>
      </rPr>
      <t>ИП</t>
    </r>
    <r>
      <rPr>
        <sz val="13"/>
        <color theme="1"/>
        <rFont val="Calibri"/>
        <family val="2"/>
        <charset val="204"/>
        <scheme val="minor"/>
      </rPr>
      <t xml:space="preserve">)
</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</si>
  <si>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t>
    </r>
    <r>
      <rPr>
        <sz val="13"/>
        <color theme="1"/>
        <rFont val="Calibri"/>
        <family val="2"/>
        <charset val="204"/>
        <scheme val="minor"/>
      </rPr>
      <t>Ni</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</si>
  <si>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</si>
  <si>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</si>
  <si>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t>
    </r>
    <r>
      <rPr>
        <sz val="13"/>
        <color theme="1"/>
        <rFont val="Calibri"/>
        <family val="2"/>
        <charset val="204"/>
        <scheme val="minor"/>
      </rPr>
      <t>Ni/Nt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</si>
  <si>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Ni/Nt</t>
    </r>
  </si>
  <si>
    <r>
      <rPr>
        <sz val="13"/>
        <color theme="1"/>
        <rFont val="Symbol"/>
        <family val="1"/>
        <charset val="2"/>
      </rPr>
      <t>S</t>
    </r>
    <r>
      <rPr>
        <vertAlign val="superscript"/>
        <sz val="13"/>
        <color theme="1"/>
        <rFont val="Calibri"/>
        <family val="2"/>
        <charset val="204"/>
        <scheme val="minor"/>
      </rPr>
      <t>Год</t>
    </r>
    <r>
      <rPr>
        <sz val="13"/>
        <color theme="1"/>
        <rFont val="Calibri"/>
        <family val="2"/>
        <charset val="204"/>
        <scheme val="minor"/>
      </rPr>
      <t>Ti</t>
    </r>
    <r>
      <rPr>
        <sz val="13"/>
        <color theme="1"/>
        <rFont val="Calibri"/>
        <family val="2"/>
        <charset val="204"/>
      </rPr>
      <t>·P</t>
    </r>
    <r>
      <rPr>
        <sz val="13"/>
        <color theme="1"/>
        <rFont val="Calibri"/>
        <family val="2"/>
        <charset val="204"/>
        <scheme val="minor"/>
      </rPr>
      <t>i</t>
    </r>
  </si>
  <si>
    <r>
      <rPr>
        <sz val="13"/>
        <color theme="1"/>
        <rFont val="Symbol"/>
        <family val="1"/>
        <charset val="2"/>
      </rPr>
      <t>D</t>
    </r>
    <r>
      <rPr>
        <sz val="13"/>
        <color theme="1"/>
        <rFont val="Calibri"/>
        <family val="2"/>
        <charset val="204"/>
        <scheme val="minor"/>
      </rPr>
      <t>Пsaidi</t>
    </r>
  </si>
  <si>
    <r>
      <rPr>
        <sz val="13"/>
        <color theme="1"/>
        <rFont val="Symbol"/>
        <family val="1"/>
        <charset val="2"/>
      </rPr>
      <t>D</t>
    </r>
    <r>
      <rPr>
        <sz val="13"/>
        <color theme="1"/>
        <rFont val="Calibri"/>
        <family val="2"/>
        <charset val="204"/>
        <scheme val="minor"/>
      </rPr>
      <t>Пsaifi</t>
    </r>
  </si>
  <si>
    <r>
      <rPr>
        <sz val="13"/>
        <color theme="1"/>
        <rFont val="Symbol"/>
        <family val="1"/>
        <charset val="2"/>
      </rPr>
      <t>D</t>
    </r>
    <r>
      <rPr>
        <sz val="13"/>
        <color theme="1"/>
        <rFont val="Calibri"/>
        <family val="2"/>
        <charset val="204"/>
        <scheme val="minor"/>
      </rPr>
      <t>Пens</t>
    </r>
  </si>
  <si>
    <t>нд</t>
  </si>
  <si>
    <t>Раздел 5. Показатели инвестиционного проекта</t>
  </si>
  <si>
    <t xml:space="preserve"> </t>
  </si>
  <si>
    <t>Исходные данные</t>
  </si>
  <si>
    <t>Значение</t>
  </si>
  <si>
    <t>Общая стоимость объекта,  руб. без НДС</t>
  </si>
  <si>
    <t>Прочие расходы, руб. без НДС на объект</t>
  </si>
  <si>
    <t>Срок амортизации, лет</t>
  </si>
  <si>
    <t>Собственный капитал</t>
  </si>
  <si>
    <t>Кол-во объектов, ед.</t>
  </si>
  <si>
    <t>Простой период окупаемости, лет</t>
  </si>
  <si>
    <t>Затраты на ремонт объекта, руб. без НДС</t>
  </si>
  <si>
    <t>Дисконтированный период окупаемости, лет</t>
  </si>
  <si>
    <t>Первый  ремонт объекта, лет после постройки</t>
  </si>
  <si>
    <t xml:space="preserve">NPV через 10  лет, руб. </t>
  </si>
  <si>
    <t>Периодичность ремонта объекта, лет</t>
  </si>
  <si>
    <t>Целесообразность реализации проекта</t>
  </si>
  <si>
    <t>Прочие расходы при эксплуатации объекта, руб. без НДС</t>
  </si>
  <si>
    <t>Возникновение прочих расходов, лет после постройки</t>
  </si>
  <si>
    <t>Периодичность расходов, лет</t>
  </si>
  <si>
    <t>Налог на прибыль</t>
  </si>
  <si>
    <t>Прочие расходы, руб. без НДС в месяц</t>
  </si>
  <si>
    <t>Рабочий капитал в % от выручки</t>
  </si>
  <si>
    <t xml:space="preserve">Срок кредита </t>
  </si>
  <si>
    <t>Ставка по кредиту</t>
  </si>
  <si>
    <t>Ставка по кредиту без учета субсидирования</t>
  </si>
  <si>
    <t>Доля заемных средств</t>
  </si>
  <si>
    <t>Ставка дисконтирования на собственный капитал</t>
  </si>
  <si>
    <t>Доля собственных средств</t>
  </si>
  <si>
    <t>WACC</t>
  </si>
  <si>
    <t>Период</t>
  </si>
  <si>
    <t>Прогноз инфляции</t>
  </si>
  <si>
    <t>Кумулятивная инфляция</t>
  </si>
  <si>
    <t xml:space="preserve">Доход, руб. без НДС </t>
  </si>
  <si>
    <t>Кредит, руб.</t>
  </si>
  <si>
    <t>Основной долг на начало периода</t>
  </si>
  <si>
    <t>Поступление кредита</t>
  </si>
  <si>
    <t>Погашение основного долга</t>
  </si>
  <si>
    <t>Начисление процентов</t>
  </si>
  <si>
    <t xml:space="preserve">Бюджет доходов и         
расходов, руб.   
</t>
  </si>
  <si>
    <t>Доход</t>
  </si>
  <si>
    <t>Операционные расходы</t>
  </si>
  <si>
    <t>Ремонт объекта</t>
  </si>
  <si>
    <t>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</si>
  <si>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 </t>
  </si>
  <si>
    <t>Амортизация</t>
  </si>
  <si>
    <t>EBIT</t>
  </si>
  <si>
    <t>Проценты</t>
  </si>
  <si>
    <t>Прибыль до налогообложения</t>
  </si>
  <si>
    <t>Чистая прибыль</t>
  </si>
  <si>
    <t>Денежный поток на собственный капитал, руб.</t>
  </si>
  <si>
    <t xml:space="preserve">Прибыль до вычета расходов по уплате       
налогов и процентов (EBIT)                   
</t>
  </si>
  <si>
    <t>НДС</t>
  </si>
  <si>
    <t>Изменения в рабочем капитале</t>
  </si>
  <si>
    <t>Инвестиции</t>
  </si>
  <si>
    <t>Изменения финансовых обязательств</t>
  </si>
  <si>
    <t>Чистый денежный поток</t>
  </si>
  <si>
    <t>Накопленный ЧДП</t>
  </si>
  <si>
    <t>Коэффициент дисконтирования</t>
  </si>
  <si>
    <t xml:space="preserve">Дисконтированный денежный поток нарастающим итогом (PV) </t>
  </si>
  <si>
    <t xml:space="preserve">Чистая приведенная стоимость без учета      
продажи (NPV) </t>
  </si>
  <si>
    <t xml:space="preserve">Внутренняя норма доходности (IRR)   </t>
  </si>
  <si>
    <t xml:space="preserve">Срок окупаемости (PBP) </t>
  </si>
  <si>
    <t>Дисконтированный срок  окупаемости (DBP)</t>
  </si>
  <si>
    <t>Освоение, в руб. без НДС</t>
  </si>
  <si>
    <t>% затрат</t>
  </si>
  <si>
    <t>% доход</t>
  </si>
  <si>
    <t>Затраты на выполнение работ</t>
  </si>
  <si>
    <t>Эксплутационные затраты</t>
  </si>
  <si>
    <t>NPV, 
млн.
рублей</t>
  </si>
  <si>
    <t>IRR,
%</t>
  </si>
  <si>
    <t>простой</t>
  </si>
  <si>
    <t>дискон
тированный</t>
  </si>
  <si>
    <t>Раздел 6.2. Графики реализации инвестиционного проекта</t>
  </si>
  <si>
    <t>№№</t>
  </si>
  <si>
    <t>Наименование показателя и единицы измерения</t>
  </si>
  <si>
    <t>Всего по инвестиционному проекту</t>
  </si>
  <si>
    <t>Остаток</t>
  </si>
  <si>
    <t>Итого за период реализации инвестиционной программы</t>
  </si>
  <si>
    <t>Факт 
(предложение по корректировке плана)</t>
  </si>
  <si>
    <t>Предложение по корректировке плана</t>
  </si>
  <si>
    <t>Итого за год</t>
  </si>
  <si>
    <t>Квартал</t>
  </si>
  <si>
    <t xml:space="preserve">
План</t>
  </si>
  <si>
    <t>Финансирование капитальных вложений в прогнозных ценах соответствующих лет всего, млн рублей (с НДС), в том числе за счет:</t>
  </si>
  <si>
    <t>1.1</t>
  </si>
  <si>
    <t>федерального бюджета</t>
  </si>
  <si>
    <t>1.2</t>
  </si>
  <si>
    <t>бюджетов субъектов Российской Федерации</t>
  </si>
  <si>
    <t>1.3</t>
  </si>
  <si>
    <t>средств, полученных от оказания услуг по регулируемым государством ценам (тарифам)</t>
  </si>
  <si>
    <t>1.4</t>
  </si>
  <si>
    <t xml:space="preserve"> платы за технологическое присоединение</t>
  </si>
  <si>
    <t>1.5</t>
  </si>
  <si>
    <t>иных источников финансирования</t>
  </si>
  <si>
    <t>Освоение капитальных вложений в прогнозных ценах соответствующих лет всего, млн рублей  (без НДС), в том числе:</t>
  </si>
  <si>
    <t>2.1</t>
  </si>
  <si>
    <t>проектно-изыскательские работы</t>
  </si>
  <si>
    <t>2.2</t>
  </si>
  <si>
    <t>строительные работы, реконструкция, монтаж оборудования</t>
  </si>
  <si>
    <t>2.3</t>
  </si>
  <si>
    <t>оборудование</t>
  </si>
  <si>
    <t>2.4</t>
  </si>
  <si>
    <t>прочие затраты</t>
  </si>
  <si>
    <t xml:space="preserve"> Постановка объектов электросетевого хозяйства под напряжение:</t>
  </si>
  <si>
    <t>3.1</t>
  </si>
  <si>
    <t>объектов электросетевого хозяйства (объектов электроэнергетики), МВт</t>
  </si>
  <si>
    <t>3.2</t>
  </si>
  <si>
    <t>объектов электросетевого хозяйства, МВ×А</t>
  </si>
  <si>
    <t>3.3</t>
  </si>
  <si>
    <t>объектов электросетевого хозяйства, Мвар</t>
  </si>
  <si>
    <t>3.4</t>
  </si>
  <si>
    <t>воздушных линий электропередачи в одноцепном исполнении, км</t>
  </si>
  <si>
    <t>3.5</t>
  </si>
  <si>
    <t>воздушных линий электропередачи в двухцепном исполнении, км</t>
  </si>
  <si>
    <t>3.6</t>
  </si>
  <si>
    <t>кабельных линий электропередачи, км</t>
  </si>
  <si>
    <t>3.7</t>
  </si>
  <si>
    <t>Ввод объектов (мощностей) в эксплуатацию:</t>
  </si>
  <si>
    <t>4.1</t>
  </si>
  <si>
    <t>объектов электросетевого хозяйства, МВт</t>
  </si>
  <si>
    <t>4.2</t>
  </si>
  <si>
    <t>4.3</t>
  </si>
  <si>
    <t>4.4</t>
  </si>
  <si>
    <t>4.5</t>
  </si>
  <si>
    <t>4.6</t>
  </si>
  <si>
    <t>4.7</t>
  </si>
  <si>
    <t>Принятие объектов основных средств к бухгалтерскому учету:</t>
  </si>
  <si>
    <t>5.1</t>
  </si>
  <si>
    <t>млн рублей (без НДС)</t>
  </si>
  <si>
    <t>5.2</t>
  </si>
  <si>
    <t>МВт</t>
  </si>
  <si>
    <t>5.3</t>
  </si>
  <si>
    <t>МВ×А</t>
  </si>
  <si>
    <t>5.4</t>
  </si>
  <si>
    <t>Мвар</t>
  </si>
  <si>
    <t>5.5</t>
  </si>
  <si>
    <t>км</t>
  </si>
  <si>
    <t>5.6</t>
  </si>
  <si>
    <t>Принятие нематериальных активов к бухгалтерскому учету, млн рублей (без НДС)</t>
  </si>
  <si>
    <t>Вывод мощностей из эксплуатации:</t>
  </si>
  <si>
    <t>7.1</t>
  </si>
  <si>
    <t>7.2</t>
  </si>
  <si>
    <t>7.3</t>
  </si>
  <si>
    <t>7.4</t>
  </si>
  <si>
    <t>линий электропередачи, км</t>
  </si>
  <si>
    <t>7.5</t>
  </si>
  <si>
    <t>Раздел 7. Результаты закупок товаров, работ и услуг, выполненных для целей реализации инвестиционного проекта</t>
  </si>
  <si>
    <t>№
 п/п</t>
  </si>
  <si>
    <t>Филиал/ подразделение</t>
  </si>
  <si>
    <t>Вид деятельности</t>
  </si>
  <si>
    <t>Ввод объекта в эксплуатацию/ окончание работ по проекту
(месяц, год)</t>
  </si>
  <si>
    <t>Характеристики объекта электроэнергетики (объекта инвестиционной деятельности), предусмотренного инвестиционным проектом</t>
  </si>
  <si>
    <t>Вид закупаемой продукции</t>
  </si>
  <si>
    <t>Наименование закупаемой продукции</t>
  </si>
  <si>
    <t>Организатор закупки (юридическое лицо/филиал)</t>
  </si>
  <si>
    <t>Планируемая (предельная) цена закупки по ГКПЗ, 
тыс рублей
(без НДС)</t>
  </si>
  <si>
    <t>Документ, на основании которого определена планируемая (предельная) цена закупки</t>
  </si>
  <si>
    <t>Начальная (предельная) цена закупки по извещению/уведомлению, 
тыс. руб. 
(без НДС)</t>
  </si>
  <si>
    <t>Способ закупки</t>
  </si>
  <si>
    <t>Количество участников, получивших закупочную документацию</t>
  </si>
  <si>
    <t>Количество участников, подавших заявки/ предложения</t>
  </si>
  <si>
    <t>Наименования участников, подавших заявки/предложения (оферты)</t>
  </si>
  <si>
    <t>Цены заявок/ предложений (оферт), 
тыс. руб. 
(без НДС)</t>
  </si>
  <si>
    <t>Наименования участников, заявки/ предложения (оферты) которых были отклонены</t>
  </si>
  <si>
    <t>Количество переторжек</t>
  </si>
  <si>
    <t>Цены заявок/ предложений (оферт) после переторжек, тыс. руб. (без НДС)</t>
  </si>
  <si>
    <t>Цена победителя (единственного квалифицированного участника) по итоговому протоколу, тыс. руб. (без НДС)</t>
  </si>
  <si>
    <t>Наименование победителя (единственного квалифицированного участника, единственного источника) закупки</t>
  </si>
  <si>
    <t xml:space="preserve"> Цена договора, 
тыс. руб. 
(с НДС)</t>
  </si>
  <si>
    <t>Объем обязательств (по финансированию с НДС), приходящийся на текущий год по итогам закупки, 
тыс. руб.</t>
  </si>
  <si>
    <t>Сведения о конкурентной процедуре</t>
  </si>
  <si>
    <t>Сведения о разрешении заключении договора у единственного источника</t>
  </si>
  <si>
    <t>Дата заключения договора (число, месяц, год)</t>
  </si>
  <si>
    <t>Планируемая дата начала поставки товара, выполнения работ, оказания услуг по ГКПЗ</t>
  </si>
  <si>
    <t>Дата начала поставки товара, выполнения работ, оказания услуг по договору</t>
  </si>
  <si>
    <t>Дата исполнения поставщиком (подрядчиком, исполнителем) обязательств по договору</t>
  </si>
  <si>
    <t>Причины невыполнения сроков</t>
  </si>
  <si>
    <t>Примечание</t>
  </si>
  <si>
    <t>Количество</t>
  </si>
  <si>
    <t>км ВЛ
 1-цеп</t>
  </si>
  <si>
    <t>км ВЛ
 2-цеп</t>
  </si>
  <si>
    <t>км КЛ</t>
  </si>
  <si>
    <t>Факт</t>
  </si>
  <si>
    <t>Публикация извещения на ЭТП</t>
  </si>
  <si>
    <t>Дата объявления конкурентной процедуры 
(число, месяц, год)</t>
  </si>
  <si>
    <t>Дата вскрытия конвертов (число, месяц, год)</t>
  </si>
  <si>
    <t>Дата подведения итогов конкурентной процедуры 
(число, месяц, год)</t>
  </si>
  <si>
    <t>Основание для проведения закупки у ЕИ (пункт Положения/Стандарта)</t>
  </si>
  <si>
    <t>Наименование органа (должности), принявшего решение</t>
  </si>
  <si>
    <t>Дата</t>
  </si>
  <si>
    <t>Номер</t>
  </si>
  <si>
    <t>По решению комиссии</t>
  </si>
  <si>
    <t>Номер процедуры</t>
  </si>
  <si>
    <t>Интернет-адрес площадки</t>
  </si>
  <si>
    <t xml:space="preserve">Раздел 8. Отчет о ходе реализации инвестиционного проекта. </t>
  </si>
  <si>
    <t>Общие сведения о реализации проекта.</t>
  </si>
  <si>
    <t>Наименование объекта</t>
  </si>
  <si>
    <t>Местоположение объекта (субъект РФ, населенный пункт)</t>
  </si>
  <si>
    <t>Тип проекта</t>
  </si>
  <si>
    <t>Вводимая мощность (в том числе прирост)</t>
  </si>
  <si>
    <t>Срок ввода объекта</t>
  </si>
  <si>
    <t>Фактическая стадия реализации проекта на отчётную дату</t>
  </si>
  <si>
    <t>Сметная стоимость проекта в ценах _____ года с НДС, млн. руб.</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</si>
  <si>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</si>
  <si>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</si>
  <si>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</si>
  <si>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</si>
  <si>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</si>
  <si>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</si>
  <si>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</si>
  <si>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</si>
  <si>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</si>
  <si>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</si>
  <si>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</si>
  <si>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</si>
  <si>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</si>
  <si>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</si>
  <si>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</si>
  <si>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</si>
  <si>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</si>
  <si>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</si>
  <si>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</si>
  <si>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</si>
  <si>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</si>
  <si>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</si>
  <si>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</si>
  <si>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</si>
  <si>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</si>
  <si>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</si>
  <si>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</si>
  <si>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</si>
  <si>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</si>
  <si>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</si>
  <si>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</si>
  <si>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</si>
  <si>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</si>
  <si>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</si>
  <si>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</si>
  <si>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</si>
  <si>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</si>
  <si>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</si>
  <si>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</si>
  <si>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</si>
  <si>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</si>
  <si>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Наименование  филиала/ДЗО</t>
  </si>
  <si>
    <t>Категория потребителей</t>
  </si>
  <si>
    <t>Наименование показателя</t>
  </si>
  <si>
    <t>Всего</t>
  </si>
  <si>
    <t>ВН</t>
  </si>
  <si>
    <t>СН1</t>
  </si>
  <si>
    <t>СН2</t>
  </si>
  <si>
    <t>НН</t>
  </si>
  <si>
    <t>Юридические лица</t>
  </si>
  <si>
    <t>Количество точек поставки**</t>
  </si>
  <si>
    <t>Оборудованных приборами учета, шт.</t>
  </si>
  <si>
    <t>с возможностью дистанционного сбора данных, включенных в систему</t>
  </si>
  <si>
    <t>с возможностью дистанционного сбора данных, не включенных в систему</t>
  </si>
  <si>
    <t>Не оборудованных приборами учета</t>
  </si>
  <si>
    <t>Мероприятия инвестиционной программы</t>
  </si>
  <si>
    <t>Установка приборов учета (без учета включения в систему сбора и передачи данных), шт.</t>
  </si>
  <si>
    <t>Включение приборов учета в систему сбора и передачи данных, шт.***</t>
  </si>
  <si>
    <t>Прочие программы / мероприятия</t>
  </si>
  <si>
    <t>Установка приборов учета и их включение в систему сбора и передачи данных, шт.</t>
  </si>
  <si>
    <t>Ввода в многоквартирные дома</t>
  </si>
  <si>
    <t>Физические лица (многоквартирные дома)</t>
  </si>
  <si>
    <t>Физические лица (частные домовладения)</t>
  </si>
  <si>
    <t>Технический учет</t>
  </si>
  <si>
    <t>* года необходимо указать в соответствии с инвестпрограммой</t>
  </si>
  <si>
    <t>** указывается планируемый объем точек поставки по состоянию на начало года</t>
  </si>
  <si>
    <t>*** указывается включение в систему сбора и передачи данных как ранее установленных приборов, так и установленных в отчетном году</t>
  </si>
  <si>
    <t>№ п/п</t>
  </si>
  <si>
    <t>Наименование титула согласно ИПР</t>
  </si>
  <si>
    <t>РЭС</t>
  </si>
  <si>
    <t>Наименование ПС, ТП, КТП</t>
  </si>
  <si>
    <t>Наименование фидера, на котором организуется учет</t>
  </si>
  <si>
    <t>Уровни напряжения с указанием потребителей **</t>
  </si>
  <si>
    <t>Установка приборов учета (без учета включения в систему сбора и передачи данных)*</t>
  </si>
  <si>
    <t>Включение приборов учета в систему сбора и передачи данных</t>
  </si>
  <si>
    <t>Эффект от реализации проекта ***</t>
  </si>
  <si>
    <t>3 ф. косв.вкл.</t>
  </si>
  <si>
    <t>3 ф.полукосв.вкл.</t>
  </si>
  <si>
    <t>3ф.пр.вкл.</t>
  </si>
  <si>
    <t>1 фазный</t>
  </si>
  <si>
    <t>Кол-во</t>
  </si>
  <si>
    <t>Освоение, тыс.руб.</t>
  </si>
  <si>
    <t>Наименование оборудования</t>
  </si>
  <si>
    <t>Освоение, 
тыс. руб.</t>
  </si>
  <si>
    <t>млн.кВтч</t>
  </si>
  <si>
    <t>млн.руб.</t>
  </si>
  <si>
    <t>ИТОГО:</t>
  </si>
  <si>
    <t>* в столбцах 7-14 указывается установка приборов учета без учета их включения в систему сбора и передачи данных. Включение в систему указывается отдельно в столбцах 15-17. 
Сумма данных в столбцах 7-17 должна быть соответственно равна титулу инвестиционной программы "Установка приборов учета" по соответствующему классу напряжения.
Для ранее установленных приборов учета (титул в инвестпрограмме "Включение приборов учета в систему сбора и передачи данных") заполняются соответственно только столбцы 15-17.</t>
  </si>
  <si>
    <t>** тип потребителей следует выбрать из выпадающего списка, который возникает при установке курсора на пустую ячейку столбца №7 (в формате Excel, разработанном Минэнерго России).</t>
  </si>
  <si>
    <t>*** эффект следует указывать в целом по титулу ИПР. Если инвестиционный проект (закупочная процедура) включает в себя несколько титулов ИПР, то эффект указывается в целом по проекту.</t>
  </si>
  <si>
    <t>нет</t>
  </si>
  <si>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</si>
  <si>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Ni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</si>
  <si>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Pi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</si>
  <si>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t>
    </r>
    <r>
      <rPr>
        <sz val="11"/>
        <color theme="1"/>
        <rFont val="Calibri"/>
        <family val="2"/>
        <charset val="204"/>
        <scheme val="minor"/>
      </rPr>
      <t>Ni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</si>
  <si>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·P</t>
    </r>
    <r>
      <rPr>
        <sz val="11"/>
        <color theme="1"/>
        <rFont val="Calibri"/>
        <family val="2"/>
        <charset val="204"/>
        <scheme val="minor"/>
      </rPr>
      <t>i</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</si>
  <si>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Ti</t>
    </r>
    <r>
      <rPr>
        <sz val="11"/>
        <color theme="1"/>
        <rFont val="Calibri"/>
        <family val="2"/>
        <charset val="204"/>
      </rPr>
      <t>·</t>
    </r>
    <r>
      <rPr>
        <sz val="11"/>
        <color theme="1"/>
        <rFont val="Calibri"/>
        <family val="2"/>
        <charset val="204"/>
        <scheme val="minor"/>
      </rPr>
      <t>Ni/Nt</t>
    </r>
  </si>
  <si>
    <r>
      <rPr>
        <sz val="11"/>
        <color theme="1"/>
        <rFont val="Symbol"/>
        <family val="1"/>
        <charset val="2"/>
      </rPr>
      <t>S</t>
    </r>
    <r>
      <rPr>
        <vertAlign val="superscript"/>
        <sz val="11"/>
        <color theme="1"/>
        <rFont val="Calibri"/>
        <family val="2"/>
        <charset val="204"/>
        <scheme val="minor"/>
      </rPr>
      <t>год (-2)</t>
    </r>
    <r>
      <rPr>
        <sz val="11"/>
        <color theme="1"/>
        <rFont val="Calibri"/>
        <family val="2"/>
        <charset val="204"/>
        <scheme val="minor"/>
      </rPr>
      <t>Ni/Nt</t>
    </r>
  </si>
  <si>
    <t>не требуется</t>
  </si>
  <si>
    <t>не относится</t>
  </si>
  <si>
    <t>Иркутская область</t>
  </si>
  <si>
    <t>Инвестиционная программа ООО "Иркутская энергосэнергосбытовая компания"</t>
  </si>
  <si>
    <t>Создание интеллектуальной системы коммерческого учета электрической энергии 
в многоквартирных домах в зоне деятельности ООО «Иркутскэнергосбыт»</t>
  </si>
  <si>
    <t>1.2.3.1."Установка приборов учета, класс напряжения 0,22 (0,4) кВ, всего, в том числе:"</t>
  </si>
  <si>
    <t>ООО "Иркутская энергосэнергосбытовая компания"</t>
  </si>
  <si>
    <t>2030 г.</t>
  </si>
  <si>
    <t xml:space="preserve">П                                                                                                                                                                                                                  </t>
  </si>
  <si>
    <t>12.2020</t>
  </si>
  <si>
    <t>12.2030</t>
  </si>
  <si>
    <t>07.2020</t>
  </si>
  <si>
    <t xml:space="preserve">Создание/модернизация систем учета электрической энергии
ООО "Иркутскэнергосбыт" на период 2021 - 2031 гг
</t>
  </si>
  <si>
    <t>2024*</t>
  </si>
  <si>
    <t>2025*</t>
  </si>
  <si>
    <t>2026*</t>
  </si>
  <si>
    <t>2027*</t>
  </si>
  <si>
    <t>2029*</t>
  </si>
  <si>
    <t>2030*</t>
  </si>
  <si>
    <t>ООО "Иркутскэнергосбыт"</t>
  </si>
  <si>
    <t>1 очередь</t>
  </si>
  <si>
    <t>Наладочные работы</t>
  </si>
  <si>
    <t>Базовая станция LRST-VGA-2A9, стоимость+ ПО</t>
  </si>
  <si>
    <t xml:space="preserve">Базовая станция LRST-VGA-2A9, монтаж </t>
  </si>
  <si>
    <t>Сервер 1. Платформенные сервисы. DLMS Ассистент</t>
  </si>
  <si>
    <t>Сервер 2. Ядро платформы.</t>
  </si>
  <si>
    <t>Сервер 3. Хранилище данных</t>
  </si>
  <si>
    <t>2 очередь</t>
  </si>
  <si>
    <t>3 очередь</t>
  </si>
  <si>
    <t>2028*</t>
  </si>
  <si>
    <t>Общий объем финансирования капитальных вложений по инвестиционному проекту за период реализации инвестиционной программы, млн. руб. с НДС</t>
  </si>
  <si>
    <t>Удельные стоимостные показатели реализации инвестиционного проекта, тыс. руб. с НДС</t>
  </si>
  <si>
    <r>
      <t>другое</t>
    </r>
    <r>
      <rPr>
        <vertAlign val="superscript"/>
        <sz val="13"/>
        <color rgb="FF000000"/>
        <rFont val="Times New Roman"/>
        <family val="1"/>
        <charset val="204"/>
      </rPr>
      <t>3)   штук</t>
    </r>
  </si>
  <si>
    <t>Примечание: Реализация проекта "Создание интеллектуальной системы коммерческого учета электрической энергии в многоквартирных домах в зоне деятельности ООО «Иркутскэнергосбыт» осуществляется в рамках исполнения обязательств ООО "Иркутскэнергосбыт" как гарантирующего поставщика, предусмотренных пунктом 5 статьи 37 настоящего Федерального закона N 522-ФЗ "О внесении изменений в отдельные законодательные акты Российской Федерации в связи с развитием систем учета электрической энергии (мощности) в Российской Федерации"от 27.12.2018, и влияния на финансово-хозяйственную деятельность ООО "Иркутскэнергосбыт" не оказывает.</t>
  </si>
  <si>
    <t>Снижение расходов электрической энергии на содержание общедомового имущества до нормативных значений за счет получения достоверных данных коммерческого учета, увеличение полезного отпуска потребителей, получение оперативной информации о потреблении электрической энергии и балансов в режиме реального времени, о качестве электрической энергии, сокращение затрат компании на проведение работ по отключению/подключению абонентов</t>
  </si>
  <si>
    <t>Реализации требований Федерального закона "Об электроэнергетике" от 26.03.2003 N 35-ФЗ, Федерального закона "Об энергосбережении и о повышении энергетической эффективности и о внесении изменений в отдельные законодательные акты Российской Федерации" от 23.11.2009 N 261-ФЗ</t>
  </si>
  <si>
    <t>Установка счетчиков электрической энергии и создание системы сбора и передачи данных, организация доступа потребителей к данным интеллектуальной системы учета</t>
  </si>
  <si>
    <t>Проектом предусматривается:                                                                                                                                                                                                                       1.  ПИР, СМР, ПНР, ввод в эксплуатацию для каждого из создаваемых объектов</t>
  </si>
  <si>
    <t>2020 г.</t>
  </si>
  <si>
    <t xml:space="preserve">По требованиям законодательства гарантирующий поставщик обязан, начиная с 01.07.2020 г. осуществлять приобретение, установку, замену, допуск в эксплуатацию приборов учета электрической энергии, использование которых предполагается осуществлять для коммерческого учета электрической энергии (мощности) на розничных рынках и для оказания коммунальных услуг по электроснабжению в составе интеллектуальной системе учета электрической энергии (мощности) для потребителей в многоквартирных домах (МКД) гарантирующего поставщика </t>
  </si>
  <si>
    <t>Территория всех муниципальных образований Иркутской области за исклчением Бодайбинского (ООО "Иркутскэнергосбыт" не имеет там статуса ГП)</t>
  </si>
  <si>
    <t>всего в 2021 году, в том числе</t>
  </si>
  <si>
    <t xml:space="preserve"> по состоянию на 01.01.2021</t>
  </si>
  <si>
    <t>Предложение по корректировке за год</t>
  </si>
  <si>
    <t xml:space="preserve">Факт 2020 года </t>
  </si>
  <si>
    <t>Общий объем освоения капитальных вложений по инвестиционному проекту за период реализации инвестиционной программы, млн. руб. с НДС</t>
  </si>
  <si>
    <t>К_2</t>
  </si>
  <si>
    <t>По требованиям законодательства гарантирующий поставщик обязан, начиная с 01.07.2020 г. осуществлять приобретение, установку, замену, допуск в эксплуатацию приборов учета электрической энергии, использование которых предполагается осуществлять для коммерческого учета электрической энергии (мощности) на розничных рынках и для оказания коммунальных услуг по электроснабжению в составе интеллектуальной системе учета электрической энергии (мощности) для потребителей в многоквартирных домах (МКД)</t>
  </si>
  <si>
    <t>03.2023</t>
  </si>
  <si>
    <t>12.2023</t>
  </si>
  <si>
    <t>04.2023</t>
  </si>
  <si>
    <t>10.2023</t>
  </si>
  <si>
    <t>11.2023</t>
  </si>
  <si>
    <t>02.2024</t>
  </si>
  <si>
    <t>03.2024</t>
  </si>
  <si>
    <t>06.2020</t>
  </si>
  <si>
    <t>03.2030</t>
  </si>
  <si>
    <t>12.2029</t>
  </si>
  <si>
    <t>Создание/модернизация систем учета электрической энергии, реализуемые в рамках инвестиционной программы 
ООО "Иркутскэнергосбыт" на 2020-2030 гг</t>
  </si>
  <si>
    <t>Год раскрытия информации: 2024 год</t>
  </si>
  <si>
    <t>по состоянию на 01.01.2024</t>
  </si>
  <si>
    <t xml:space="preserve">Оснащение интеллектуальными приборами учета более 300 000 точек поставки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</si>
</sst>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00\ _₽_-;\-* #,##0.00\ _₽_-;_-* &quot;-&quot;??\ _₽_-;_-@_-"/>
    <numFmt numFmtId="165" formatCode="_-* #,##0.00&quot;р.&quot;_-;\-* #,##0.00&quot;р.&quot;_-;_-* &quot;-&quot;??&quot;р.&quot;_-;_-@_-"/>
    <numFmt numFmtId="166" formatCode="_-* #,##0.00_р_._-;\-* #,##0.00_р_._-;_-* &quot;-&quot;??_р_._-;_-@_-"/>
    <numFmt numFmtId="167" formatCode="#,##0_ ;\-#,##0\ "/>
    <numFmt numFmtId="168" formatCode="_-* #,##0.00\ _р_._-;\-* #,##0.00\ _р_._-;_-* &quot;-&quot;??\ _р_._-;_-@_-"/>
    <numFmt numFmtId="169" formatCode="#,##0_);[Red]\(#,##0\)"/>
    <numFmt numFmtId="170" formatCode="#,##0_);\(#,##0\)"/>
    <numFmt numFmtId="171" formatCode="[&lt;=9999999]###\-####;\+#_ \(###\)\ ###\-####"/>
    <numFmt numFmtId="172" formatCode="0.0%"/>
    <numFmt numFmtId="173" formatCode="_(* #,##0_);_(* \(#,##0\);_(* &quot;-&quot;_);_(@_)"/>
    <numFmt numFmtId="174" formatCode="#,##0.0"/>
    <numFmt numFmtId="175" formatCode="#,##0.000"/>
    <numFmt numFmtId="176" formatCode="_(* #,##0.00_);_(* \(#,##0.00\);_(* &quot;-&quot;_);_(@_)"/>
    <numFmt numFmtId="177" formatCode="0.000"/>
    <numFmt numFmtId="178" formatCode="0.0000000"/>
    <numFmt numFmtId="179" formatCode="h:mm;@"/>
    <numFmt numFmtId="180" formatCode="0.00000"/>
  </numFmts>
  <fonts count="112"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b/>
      <sz val="12"/>
      <color theme="1"/>
      <name val="Times New Roman"/>
      <family val="1"/>
      <charset val="204"/>
    </font>
    <font>
      <b/>
      <sz val="12"/>
      <name val="Times New Roman"/>
      <family val="1"/>
      <charset val="204"/>
    </font>
    <font>
      <sz val="10"/>
      <name val="Arial Cyr"/>
      <charset val="204"/>
    </font>
    <font>
      <sz val="10"/>
      <name val="Times New Roman"/>
      <family val="1"/>
      <charset val="204"/>
    </font>
    <font>
      <sz val="10"/>
      <color indexed="9"/>
      <name val="Times New Roman"/>
      <family val="1"/>
      <charset val="204"/>
    </font>
    <font>
      <b/>
      <sz val="14"/>
      <name val="Times New Roman"/>
      <family val="1"/>
      <charset val="204"/>
    </font>
    <font>
      <sz val="10"/>
      <name val="Helv"/>
    </font>
    <font>
      <sz val="12"/>
      <color theme="1"/>
      <name val="Calibri"/>
      <family val="2"/>
      <charset val="204"/>
      <scheme val="minor"/>
    </font>
    <font>
      <b/>
      <sz val="13"/>
      <color theme="1"/>
      <name val="Arial"/>
      <family val="2"/>
      <charset val="204"/>
    </font>
    <font>
      <sz val="13"/>
      <color theme="1"/>
      <name val="Arial"/>
      <family val="2"/>
      <charset val="204"/>
    </font>
    <font>
      <b/>
      <sz val="13"/>
      <color theme="1"/>
      <name val="Times New Roman"/>
      <family val="1"/>
      <charset val="204"/>
    </font>
    <font>
      <b/>
      <u/>
      <sz val="13"/>
      <color theme="1"/>
      <name val="Times New Roman"/>
      <family val="1"/>
      <charset val="204"/>
    </font>
    <font>
      <sz val="13"/>
      <color theme="1"/>
      <name val="Times New Roman"/>
      <family val="1"/>
      <charset val="204"/>
    </font>
    <font>
      <sz val="13"/>
      <name val="Times New Roman"/>
      <family val="1"/>
      <charset val="204"/>
    </font>
    <font>
      <sz val="13"/>
      <color theme="1"/>
      <name val="Calibri"/>
      <family val="2"/>
      <charset val="204"/>
      <scheme val="minor"/>
    </font>
    <font>
      <sz val="13"/>
      <color theme="1"/>
      <name val="Calibri"/>
      <family val="2"/>
      <charset val="204"/>
    </font>
    <font>
      <vertAlign val="superscript"/>
      <sz val="13"/>
      <color theme="1"/>
      <name val="Calibri"/>
      <family val="2"/>
      <charset val="204"/>
      <scheme val="minor"/>
    </font>
    <font>
      <sz val="13"/>
      <color theme="1"/>
      <name val="Symbol"/>
      <family val="1"/>
      <charset val="2"/>
    </font>
    <font>
      <b/>
      <u/>
      <sz val="12"/>
      <color theme="1"/>
      <name val="Times New Roman"/>
      <family val="1"/>
      <charset val="204"/>
    </font>
    <font>
      <sz val="10"/>
      <name val="Helv"/>
      <charset val="204"/>
    </font>
    <font>
      <sz val="8"/>
      <name val="Arial"/>
      <family val="2"/>
      <charset val="204"/>
    </font>
    <font>
      <sz val="8"/>
      <color indexed="12"/>
      <name val="Arial Cyr"/>
      <charset val="204"/>
    </font>
    <font>
      <sz val="8"/>
      <name val="Arial Cyr"/>
      <charset val="204"/>
    </font>
    <font>
      <u/>
      <sz val="8"/>
      <color indexed="12"/>
      <name val="Arial Cyr"/>
      <charset val="204"/>
    </font>
    <font>
      <b/>
      <sz val="10"/>
      <color indexed="18"/>
      <name val="Arial Cyr"/>
      <charset val="204"/>
    </font>
    <font>
      <b/>
      <sz val="8"/>
      <name val="Arial Cyr"/>
      <charset val="204"/>
    </font>
    <font>
      <b/>
      <sz val="8"/>
      <color indexed="9"/>
      <name val="Arial Cyr"/>
      <charset val="204"/>
    </font>
    <font>
      <sz val="11"/>
      <color rgb="FF008000"/>
      <name val="Calibri"/>
      <family val="2"/>
      <charset val="204"/>
    </font>
    <font>
      <b/>
      <sz val="14"/>
      <name val="Franklin Gothic Medium"/>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9"/>
      <name val="Tahoma"/>
      <family val="2"/>
      <charset val="204"/>
    </font>
    <font>
      <sz val="9"/>
      <name val="Tahoma"/>
      <family val="2"/>
      <charset val="204"/>
    </font>
    <font>
      <b/>
      <sz val="18"/>
      <color indexed="62"/>
      <name val="Cambria"/>
      <family val="2"/>
      <charset val="204"/>
    </font>
    <font>
      <sz val="11"/>
      <color theme="1"/>
      <name val="Calibri"/>
      <family val="2"/>
      <charset val="204"/>
    </font>
    <font>
      <sz val="10"/>
      <name val="Arial"/>
      <family val="2"/>
      <charset val="1"/>
    </font>
    <font>
      <sz val="10"/>
      <color indexed="8"/>
      <name val="Arial Cyr"/>
      <family val="2"/>
      <charset val="204"/>
    </font>
    <font>
      <sz val="12"/>
      <name val="Times New Roman Cyr"/>
      <charset val="204"/>
    </font>
    <font>
      <sz val="10"/>
      <name val="Courier"/>
      <family val="1"/>
      <charset val="204"/>
    </font>
    <font>
      <sz val="11"/>
      <color indexed="8"/>
      <name val="Calibri"/>
      <family val="2"/>
    </font>
    <font>
      <b/>
      <sz val="16"/>
      <name val="Times New Roman"/>
      <family val="1"/>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8"/>
      <name val="Times New Roman"/>
      <family val="1"/>
      <charset val="204"/>
    </font>
    <font>
      <sz val="11"/>
      <name val="Times New Roman"/>
      <family val="1"/>
      <charset val="204"/>
    </font>
    <font>
      <b/>
      <u/>
      <sz val="14"/>
      <name val="Times New Roman"/>
      <family val="1"/>
      <charset val="204"/>
    </font>
    <font>
      <sz val="8"/>
      <color indexed="63"/>
      <name val="Times New Roman"/>
      <family val="1"/>
      <charset val="204"/>
    </font>
    <font>
      <sz val="12"/>
      <color theme="0"/>
      <name val="Times New Roman"/>
      <family val="1"/>
      <charset val="204"/>
    </font>
    <font>
      <sz val="16"/>
      <name val="Times New Roman"/>
      <family val="1"/>
      <charset val="204"/>
    </font>
    <font>
      <sz val="11"/>
      <color indexed="9"/>
      <name val="Times New Roman"/>
      <family val="1"/>
      <charset val="204"/>
    </font>
    <font>
      <b/>
      <sz val="11"/>
      <name val="Times New Roman"/>
      <family val="1"/>
      <charset val="204"/>
    </font>
    <font>
      <sz val="11"/>
      <color indexed="8"/>
      <name val="Times New Roman"/>
      <family val="1"/>
      <charset val="204"/>
    </font>
    <font>
      <sz val="22"/>
      <name val="Times New Roman"/>
      <family val="1"/>
      <charset val="204"/>
    </font>
    <font>
      <b/>
      <sz val="12"/>
      <color rgb="FFFF0000"/>
      <name val="Times New Roman"/>
      <family val="1"/>
      <charset val="204"/>
    </font>
    <font>
      <sz val="12"/>
      <color rgb="FFFF0000"/>
      <name val="Times New Roman"/>
      <family val="1"/>
      <charset val="204"/>
    </font>
    <font>
      <b/>
      <sz val="10"/>
      <name val="Arial"/>
      <family val="2"/>
      <charset val="204"/>
    </font>
    <font>
      <b/>
      <sz val="13"/>
      <name val="Times New Roman"/>
      <family val="1"/>
      <charset val="204"/>
    </font>
    <font>
      <sz val="13"/>
      <color rgb="FF000000"/>
      <name val="Times New Roman"/>
      <family val="1"/>
      <charset val="204"/>
    </font>
    <font>
      <vertAlign val="superscript"/>
      <sz val="13"/>
      <color rgb="FF000000"/>
      <name val="Times New Roman"/>
      <family val="1"/>
      <charset val="204"/>
    </font>
    <font>
      <b/>
      <sz val="13"/>
      <color rgb="FF000000"/>
      <name val="Times New Roman"/>
      <family val="1"/>
      <charset val="204"/>
    </font>
    <font>
      <sz val="15"/>
      <color theme="1"/>
      <name val="Times New Roman"/>
      <family val="1"/>
      <charset val="204"/>
    </font>
    <font>
      <sz val="15"/>
      <name val="Times New Roman"/>
      <family val="1"/>
      <charset val="204"/>
    </font>
    <font>
      <sz val="15"/>
      <color rgb="FF000000"/>
      <name val="Times New Roman"/>
      <family val="1"/>
      <charset val="204"/>
    </font>
    <font>
      <sz val="8"/>
      <color theme="1"/>
      <name val="Times New Roman"/>
      <family val="1"/>
      <charset val="204"/>
    </font>
    <font>
      <b/>
      <sz val="11"/>
      <color theme="1"/>
      <name val="Times New Roman"/>
      <family val="1"/>
      <charset val="204"/>
    </font>
    <font>
      <u/>
      <sz val="12"/>
      <name val="Times New Roman"/>
      <family val="1"/>
      <charset val="204"/>
    </font>
    <font>
      <b/>
      <sz val="10"/>
      <color theme="1"/>
      <name val="Times New Roman"/>
      <family val="1"/>
      <charset val="204"/>
    </font>
    <font>
      <b/>
      <sz val="8"/>
      <color theme="1"/>
      <name val="Times New Roman"/>
      <family val="1"/>
      <charset val="204"/>
    </font>
    <font>
      <sz val="12"/>
      <name val="Calibri"/>
      <family val="2"/>
      <charset val="204"/>
      <scheme val="minor"/>
    </font>
    <font>
      <sz val="11"/>
      <name val="Calibri"/>
      <family val="2"/>
      <charset val="204"/>
      <scheme val="minor"/>
    </font>
    <font>
      <sz val="10"/>
      <color theme="1"/>
      <name val="Times New Roman"/>
      <family val="1"/>
      <charset val="204"/>
    </font>
    <font>
      <sz val="11"/>
      <color theme="1"/>
      <name val="Symbol"/>
      <family val="1"/>
      <charset val="2"/>
    </font>
    <font>
      <vertAlign val="superscript"/>
      <sz val="11"/>
      <color theme="1"/>
      <name val="Calibri"/>
      <family val="2"/>
      <charset val="204"/>
      <scheme val="minor"/>
    </font>
    <font>
      <sz val="8"/>
      <color theme="1"/>
      <name val="Calibri"/>
      <family val="2"/>
      <charset val="204"/>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18"/>
        <bgColor indexed="64"/>
      </patternFill>
    </fill>
    <fill>
      <patternFill patternType="solid">
        <fgColor rgb="FFCCFFCC"/>
        <bgColor rgb="FFCCFFFF"/>
      </patternFill>
    </fill>
    <fill>
      <patternFill patternType="solid">
        <fgColor indexed="54"/>
      </patternFill>
    </fill>
    <fill>
      <patternFill patternType="solid">
        <fgColor indexed="9"/>
      </patternFill>
    </fill>
    <fill>
      <patternFill patternType="solid">
        <fgColor indexed="43"/>
        <bgColor indexed="64"/>
      </patternFill>
    </fill>
    <fill>
      <patternFill patternType="solid">
        <fgColor indexed="42"/>
        <bgColor indexed="64"/>
      </patternFill>
    </fill>
    <fill>
      <patternFill patternType="lightUp">
        <bgColor rgb="FF808080"/>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38">
    <xf numFmtId="0" fontId="0" fillId="0" borderId="0"/>
    <xf numFmtId="0" fontId="3" fillId="0" borderId="0"/>
    <xf numFmtId="0" fontId="11" fillId="0" borderId="0"/>
    <xf numFmtId="0" fontId="14"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0" borderId="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8" fillId="7" borderId="10" applyNumberFormat="0" applyAlignment="0" applyProtection="0"/>
    <xf numFmtId="0" fontId="19" fillId="20" borderId="11" applyNumberFormat="0" applyAlignment="0" applyProtection="0"/>
    <xf numFmtId="0" fontId="20" fillId="20" borderId="10" applyNumberFormat="0" applyAlignment="0" applyProtection="0"/>
    <xf numFmtId="0" fontId="21" fillId="0" borderId="12" applyNumberFormat="0" applyFill="0" applyAlignment="0" applyProtection="0"/>
    <xf numFmtId="0" fontId="22" fillId="0" borderId="13" applyNumberFormat="0" applyFill="0" applyAlignment="0" applyProtection="0"/>
    <xf numFmtId="0" fontId="23" fillId="0" borderId="14" applyNumberFormat="0" applyFill="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21" borderId="16" applyNumberFormat="0" applyAlignment="0" applyProtection="0"/>
    <xf numFmtId="0" fontId="26" fillId="0" borderId="0" applyNumberFormat="0" applyFill="0" applyBorder="0" applyAlignment="0" applyProtection="0"/>
    <xf numFmtId="0" fontId="27" fillId="22" borderId="0" applyNumberFormat="0" applyBorder="0" applyAlignment="0" applyProtection="0"/>
    <xf numFmtId="0" fontId="28" fillId="0" borderId="0"/>
    <xf numFmtId="0" fontId="11" fillId="0" borderId="0"/>
    <xf numFmtId="0" fontId="28" fillId="0" borderId="0"/>
    <xf numFmtId="0" fontId="29" fillId="0" borderId="0"/>
    <xf numFmtId="0" fontId="11" fillId="0" borderId="0"/>
    <xf numFmtId="0" fontId="29" fillId="0" borderId="0"/>
    <xf numFmtId="0" fontId="1" fillId="0" borderId="0"/>
    <xf numFmtId="0" fontId="1" fillId="0" borderId="0"/>
    <xf numFmtId="0" fontId="1" fillId="0" borderId="0"/>
    <xf numFmtId="0" fontId="1" fillId="0" borderId="0"/>
    <xf numFmtId="0" fontId="1" fillId="0" borderId="0"/>
    <xf numFmtId="0" fontId="11" fillId="0" borderId="0"/>
    <xf numFmtId="0" fontId="30" fillId="3" borderId="0" applyNumberFormat="0" applyBorder="0" applyAlignment="0" applyProtection="0"/>
    <xf numFmtId="0" fontId="31" fillId="0" borderId="0" applyNumberFormat="0" applyFill="0" applyBorder="0" applyAlignment="0" applyProtection="0"/>
    <xf numFmtId="0" fontId="15" fillId="23" borderId="17" applyNumberFormat="0" applyFont="0" applyAlignment="0" applyProtection="0"/>
    <xf numFmtId="0" fontId="32" fillId="0" borderId="18" applyNumberFormat="0" applyFill="0" applyAlignment="0" applyProtection="0"/>
    <xf numFmtId="0" fontId="33" fillId="0" borderId="0" applyNumberFormat="0" applyFill="0" applyBorder="0" applyAlignment="0" applyProtection="0"/>
    <xf numFmtId="166" fontId="1" fillId="0" borderId="0" applyFont="0" applyFill="0" applyBorder="0" applyAlignment="0" applyProtection="0"/>
    <xf numFmtId="167" fontId="28" fillId="0" borderId="0" applyFont="0" applyFill="0" applyBorder="0" applyAlignment="0" applyProtection="0"/>
    <xf numFmtId="168" fontId="1" fillId="0" borderId="0" applyFont="0" applyFill="0" applyBorder="0" applyAlignment="0" applyProtection="0"/>
    <xf numFmtId="0" fontId="34" fillId="4" borderId="0" applyNumberFormat="0" applyBorder="0" applyAlignment="0" applyProtection="0"/>
    <xf numFmtId="0" fontId="38" fillId="0" borderId="0"/>
    <xf numFmtId="0" fontId="11" fillId="0" borderId="0"/>
    <xf numFmtId="9" fontId="28" fillId="0" borderId="0" applyFont="0" applyFill="0" applyBorder="0" applyAlignment="0" applyProtection="0"/>
    <xf numFmtId="9" fontId="11" fillId="0" borderId="0" applyFont="0" applyFill="0" applyBorder="0" applyAlignment="0" applyProtection="0"/>
    <xf numFmtId="0" fontId="42" fillId="0" borderId="0"/>
    <xf numFmtId="0" fontId="3" fillId="0" borderId="0"/>
    <xf numFmtId="0" fontId="11" fillId="0" borderId="0"/>
    <xf numFmtId="0" fontId="11" fillId="0" borderId="0"/>
    <xf numFmtId="0" fontId="42" fillId="0" borderId="0"/>
    <xf numFmtId="0" fontId="55" fillId="0" borderId="0"/>
    <xf numFmtId="0" fontId="42" fillId="0" borderId="0"/>
    <xf numFmtId="0" fontId="42" fillId="0" borderId="0"/>
    <xf numFmtId="0" fontId="42" fillId="0" borderId="0"/>
    <xf numFmtId="0" fontId="42" fillId="0" borderId="0"/>
    <xf numFmtId="0" fontId="4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2" fillId="0" borderId="0"/>
    <xf numFmtId="169" fontId="56" fillId="0" borderId="0">
      <alignment vertical="top"/>
    </xf>
    <xf numFmtId="0" fontId="42" fillId="0" borderId="0"/>
    <xf numFmtId="0" fontId="42" fillId="0" borderId="0"/>
    <xf numFmtId="0" fontId="42" fillId="0" borderId="0"/>
    <xf numFmtId="0" fontId="42" fillId="0" borderId="0"/>
    <xf numFmtId="0" fontId="42" fillId="0" borderId="0"/>
    <xf numFmtId="0" fontId="55" fillId="0" borderId="0"/>
    <xf numFmtId="0" fontId="42" fillId="0" borderId="0"/>
    <xf numFmtId="0" fontId="42" fillId="0" borderId="0"/>
    <xf numFmtId="0" fontId="42" fillId="0" borderId="0"/>
    <xf numFmtId="0" fontId="42" fillId="0" borderId="0"/>
    <xf numFmtId="0" fontId="55" fillId="0" borderId="0"/>
    <xf numFmtId="169" fontId="56" fillId="0" borderId="0">
      <alignment vertical="top"/>
    </xf>
    <xf numFmtId="0" fontId="42" fillId="0" borderId="0"/>
    <xf numFmtId="169" fontId="56" fillId="0" borderId="0">
      <alignment vertical="top"/>
    </xf>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55" fillId="0" borderId="0"/>
    <xf numFmtId="0" fontId="5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42" fillId="0" borderId="0"/>
    <xf numFmtId="0" fontId="42" fillId="0" borderId="0"/>
    <xf numFmtId="0" fontId="42" fillId="0" borderId="0"/>
    <xf numFmtId="0" fontId="55" fillId="0" borderId="0"/>
    <xf numFmtId="0" fontId="55" fillId="0" borderId="0"/>
    <xf numFmtId="169" fontId="56" fillId="0" borderId="0">
      <alignment vertical="top"/>
    </xf>
    <xf numFmtId="0" fontId="42"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9" fontId="57" fillId="26" borderId="0">
      <alignment vertical="top"/>
    </xf>
    <xf numFmtId="14" fontId="58" fillId="0" borderId="0">
      <alignment vertical="top"/>
    </xf>
    <xf numFmtId="169" fontId="59" fillId="0" borderId="0">
      <alignment vertical="top"/>
    </xf>
    <xf numFmtId="0" fontId="60" fillId="0" borderId="0">
      <alignment vertical="top"/>
    </xf>
    <xf numFmtId="169" fontId="61" fillId="0" borderId="0">
      <alignment vertical="top"/>
    </xf>
    <xf numFmtId="170" fontId="57" fillId="0" borderId="0">
      <alignment vertical="top"/>
    </xf>
    <xf numFmtId="0" fontId="42" fillId="0" borderId="0"/>
    <xf numFmtId="169" fontId="62" fillId="27" borderId="0">
      <alignment horizontal="right" vertical="top"/>
    </xf>
    <xf numFmtId="0" fontId="28" fillId="0" borderId="0"/>
    <xf numFmtId="0" fontId="28" fillId="0" borderId="0"/>
    <xf numFmtId="0" fontId="63" fillId="28" borderId="0"/>
    <xf numFmtId="171" fontId="58" fillId="0" borderId="0">
      <alignment vertical="top"/>
    </xf>
    <xf numFmtId="0" fontId="16" fillId="14" borderId="0" applyNumberFormat="0" applyBorder="0" applyAlignment="0" applyProtection="0"/>
    <xf numFmtId="0" fontId="16" fillId="1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8" fillId="7" borderId="10" applyNumberFormat="0" applyAlignment="0" applyProtection="0"/>
    <xf numFmtId="0" fontId="19" fillId="30" borderId="11" applyNumberFormat="0" applyAlignment="0" applyProtection="0"/>
    <xf numFmtId="0" fontId="19" fillId="30" borderId="11" applyNumberFormat="0" applyAlignment="0" applyProtection="0"/>
    <xf numFmtId="0" fontId="19" fillId="3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19" fillId="20" borderId="11" applyNumberFormat="0" applyAlignment="0" applyProtection="0"/>
    <xf numFmtId="0" fontId="20" fillId="30" borderId="10" applyNumberFormat="0" applyAlignment="0" applyProtection="0"/>
    <xf numFmtId="0" fontId="20" fillId="30" borderId="10" applyNumberFormat="0" applyAlignment="0" applyProtection="0"/>
    <xf numFmtId="0" fontId="20" fillId="3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0" fontId="20" fillId="20" borderId="10" applyNumberFormat="0" applyAlignment="0" applyProtection="0"/>
    <xf numFmtId="165" fontId="11" fillId="0" borderId="0" applyFont="0" applyFill="0" applyBorder="0" applyAlignment="0" applyProtection="0"/>
    <xf numFmtId="0" fontId="64" fillId="0" borderId="0" applyBorder="0">
      <alignment horizontal="center" vertical="center" wrapText="1"/>
    </xf>
    <xf numFmtId="0" fontId="65" fillId="0" borderId="33"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66"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67" fillId="0" borderId="3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8" fillId="0" borderId="32" applyBorder="0">
      <alignment horizontal="center" vertical="center" wrapText="1"/>
    </xf>
    <xf numFmtId="4" fontId="69" fillId="31" borderId="1" applyBorder="0">
      <alignment horizontal="right"/>
    </xf>
    <xf numFmtId="4" fontId="69" fillId="31" borderId="1" applyBorder="0">
      <alignment horizontal="right"/>
    </xf>
    <xf numFmtId="4" fontId="69" fillId="31" borderId="1" applyBorder="0">
      <alignment horizontal="right"/>
    </xf>
    <xf numFmtId="4" fontId="69" fillId="31" borderId="1" applyBorder="0">
      <alignment horizontal="right"/>
    </xf>
    <xf numFmtId="0" fontId="24" fillId="0" borderId="35" applyNumberFormat="0" applyFill="0" applyAlignment="0" applyProtection="0"/>
    <xf numFmtId="0" fontId="24" fillId="0" borderId="35" applyNumberFormat="0" applyFill="0" applyAlignment="0" applyProtection="0"/>
    <xf numFmtId="0" fontId="24" fillId="0" borderId="35" applyNumberFormat="0" applyFill="0" applyAlignment="0" applyProtection="0"/>
    <xf numFmtId="0" fontId="24" fillId="0" borderId="3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4" fillId="0" borderId="15" applyNumberFormat="0" applyFill="0" applyAlignment="0" applyProtection="0"/>
    <xf numFmtId="0" fontId="25" fillId="21" borderId="16" applyNumberFormat="0" applyAlignment="0" applyProtection="0"/>
    <xf numFmtId="0" fontId="25" fillId="21" borderId="16" applyNumberFormat="0" applyAlignment="0" applyProtection="0"/>
    <xf numFmtId="0" fontId="25" fillId="21" borderId="16" applyNumberFormat="0" applyAlignment="0" applyProtection="0"/>
    <xf numFmtId="0" fontId="25" fillId="21" borderId="16" applyNumberFormat="0" applyAlignment="0" applyProtection="0"/>
    <xf numFmtId="0" fontId="70"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5" fillId="0" borderId="0"/>
    <xf numFmtId="0" fontId="15"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1" fillId="0" borderId="0"/>
    <xf numFmtId="0" fontId="29" fillId="0" borderId="0"/>
    <xf numFmtId="0" fontId="11" fillId="0" borderId="0"/>
    <xf numFmtId="0" fontId="11" fillId="0" borderId="0"/>
    <xf numFmtId="0" fontId="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xf numFmtId="0" fontId="11" fillId="0" borderId="0"/>
    <xf numFmtId="0" fontId="28" fillId="0" borderId="0"/>
    <xf numFmtId="0" fontId="28" fillId="0" borderId="0"/>
    <xf numFmtId="0" fontId="11" fillId="0" borderId="0"/>
    <xf numFmtId="0" fontId="38" fillId="0" borderId="0"/>
    <xf numFmtId="0" fontId="38" fillId="0" borderId="0"/>
    <xf numFmtId="0" fontId="38" fillId="0" borderId="0"/>
    <xf numFmtId="0" fontId="38" fillId="0" borderId="0"/>
    <xf numFmtId="0" fontId="38" fillId="0" borderId="0"/>
    <xf numFmtId="0" fontId="15" fillId="0" borderId="0"/>
    <xf numFmtId="0" fontId="38" fillId="0" borderId="0"/>
    <xf numFmtId="0" fontId="71" fillId="0" borderId="0"/>
    <xf numFmtId="0" fontId="15"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1" fillId="0" borderId="0"/>
    <xf numFmtId="0" fontId="11" fillId="0" borderId="0"/>
    <xf numFmtId="0" fontId="11" fillId="0" borderId="0"/>
    <xf numFmtId="0" fontId="72"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28"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73" fillId="0" borderId="0"/>
    <xf numFmtId="0" fontId="11" fillId="0" borderId="0"/>
    <xf numFmtId="0" fontId="28" fillId="0" borderId="0"/>
    <xf numFmtId="0" fontId="11" fillId="0" borderId="0"/>
    <xf numFmtId="0" fontId="28" fillId="0" borderId="0"/>
    <xf numFmtId="0" fontId="11" fillId="0" borderId="0"/>
    <xf numFmtId="0" fontId="38" fillId="0" borderId="0"/>
    <xf numFmtId="0" fontId="28"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29" fillId="0" borderId="0"/>
    <xf numFmtId="0" fontId="38" fillId="0" borderId="0"/>
    <xf numFmtId="0" fontId="28" fillId="0" borderId="0"/>
    <xf numFmtId="0" fontId="38" fillId="0" borderId="0"/>
    <xf numFmtId="0" fontId="38" fillId="0" borderId="0"/>
    <xf numFmtId="0" fontId="74" fillId="0" borderId="0"/>
    <xf numFmtId="0" fontId="11" fillId="0" borderId="0"/>
    <xf numFmtId="0" fontId="1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39"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5" fillId="0" borderId="0"/>
    <xf numFmtId="0" fontId="28" fillId="0" borderId="0"/>
    <xf numFmtId="0" fontId="11" fillId="0" borderId="0"/>
    <xf numFmtId="0" fontId="1" fillId="0" borderId="0"/>
    <xf numFmtId="0" fontId="1" fillId="0" borderId="0"/>
    <xf numFmtId="0" fontId="15" fillId="0" borderId="0"/>
    <xf numFmtId="0" fontId="15" fillId="0" borderId="0"/>
    <xf numFmtId="0" fontId="11" fillId="0" borderId="0"/>
    <xf numFmtId="0" fontId="11" fillId="0" borderId="0"/>
    <xf numFmtId="0" fontId="15" fillId="0" borderId="0"/>
    <xf numFmtId="0" fontId="15" fillId="0" borderId="0"/>
    <xf numFmtId="0" fontId="28"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5" fillId="23" borderId="17" applyNumberFormat="0" applyFont="0" applyAlignment="0" applyProtection="0"/>
    <xf numFmtId="0" fontId="11" fillId="23" borderId="17" applyNumberFormat="0" applyFont="0" applyAlignment="0" applyProtection="0"/>
    <xf numFmtId="0" fontId="11" fillId="23" borderId="17" applyNumberFormat="0" applyFont="0" applyAlignment="0" applyProtection="0"/>
    <xf numFmtId="0" fontId="11"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38" fillId="23" borderId="17" applyNumberFormat="0" applyFont="0" applyAlignment="0" applyProtection="0"/>
    <xf numFmtId="0" fontId="15" fillId="23" borderId="17" applyNumberFormat="0" applyFont="0" applyAlignment="0" applyProtection="0"/>
    <xf numFmtId="0" fontId="38" fillId="23" borderId="17" applyNumberFormat="0" applyFont="0" applyAlignment="0" applyProtection="0"/>
    <xf numFmtId="0" fontId="38"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15" fillId="23" borderId="17" applyNumberFormat="0" applyFont="0" applyAlignment="0" applyProtection="0"/>
    <xf numFmtId="0" fontId="75" fillId="23" borderId="17" applyNumberFormat="0" applyFont="0" applyAlignment="0" applyProtection="0"/>
    <xf numFmtId="0" fontId="15" fillId="23" borderId="17" applyNumberFormat="0" applyFont="0" applyAlignment="0" applyProtection="0"/>
    <xf numFmtId="9" fontId="1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38" fillId="0" borderId="0" applyFont="0" applyFill="0" applyBorder="0" applyAlignment="0" applyProtection="0"/>
    <xf numFmtId="9" fontId="3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169" fontId="56" fillId="0" borderId="0">
      <alignment vertical="top"/>
    </xf>
    <xf numFmtId="0" fontId="55" fillId="0" borderId="0"/>
    <xf numFmtId="0" fontId="55" fillId="0" borderId="0"/>
    <xf numFmtId="0" fontId="42" fillId="0" borderId="0"/>
    <xf numFmtId="0" fontId="42" fillId="0" borderId="0"/>
    <xf numFmtId="0" fontId="55" fillId="0" borderId="0"/>
    <xf numFmtId="0" fontId="55"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38" fillId="0" borderId="0" applyFont="0" applyFill="0" applyBorder="0" applyAlignment="0" applyProtection="0"/>
    <xf numFmtId="166" fontId="15" fillId="0" borderId="0" applyFont="0" applyFill="0" applyBorder="0" applyAlignment="0" applyProtection="0"/>
    <xf numFmtId="166" fontId="3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1" fillId="0" borderId="0" applyFont="0" applyFill="0" applyBorder="0" applyAlignment="0" applyProtection="0"/>
    <xf numFmtId="4" fontId="69" fillId="32" borderId="0" applyBorder="0">
      <alignment horizontal="right"/>
    </xf>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55" fillId="0" borderId="0"/>
    <xf numFmtId="0" fontId="42" fillId="0" borderId="0"/>
    <xf numFmtId="0" fontId="11" fillId="0" borderId="0"/>
    <xf numFmtId="0" fontId="55" fillId="0" borderId="0"/>
    <xf numFmtId="0" fontId="11" fillId="0" borderId="0"/>
    <xf numFmtId="9" fontId="1" fillId="0" borderId="0" applyFont="0" applyFill="0" applyBorder="0" applyAlignment="0" applyProtection="0"/>
  </cellStyleXfs>
  <cellXfs count="563">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3" fillId="0" borderId="0" xfId="1" applyBorder="1"/>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36" fillId="0" borderId="1" xfId="1" applyFont="1" applyBorder="1" applyAlignment="1">
      <alignment horizontal="center" vertical="center" wrapText="1"/>
    </xf>
    <xf numFmtId="0" fontId="36" fillId="0" borderId="4" xfId="1" applyFont="1" applyBorder="1" applyAlignment="1">
      <alignment horizontal="center" vertical="center" wrapText="1"/>
    </xf>
    <xf numFmtId="0" fontId="11" fillId="0" borderId="0" xfId="61" applyFont="1" applyAlignment="1">
      <alignment horizontal="left"/>
    </xf>
    <xf numFmtId="0" fontId="11" fillId="0" borderId="0" xfId="61" applyFont="1" applyBorder="1" applyAlignment="1">
      <alignment horizontal="left"/>
    </xf>
    <xf numFmtId="0" fontId="11" fillId="0" borderId="0" xfId="61" applyNumberFormat="1" applyFont="1" applyBorder="1" applyAlignment="1">
      <alignment horizontal="left" vertical="center"/>
    </xf>
    <xf numFmtId="0" fontId="11" fillId="0" borderId="0" xfId="61" applyNumberFormat="1" applyFont="1" applyBorder="1" applyAlignment="1">
      <alignment vertical="center"/>
    </xf>
    <xf numFmtId="0" fontId="11" fillId="0" borderId="0" xfId="61" applyNumberFormat="1" applyFont="1" applyBorder="1" applyAlignment="1">
      <alignment horizontal="left"/>
    </xf>
    <xf numFmtId="0" fontId="11" fillId="0" borderId="0" xfId="61" applyNumberFormat="1" applyFont="1" applyBorder="1" applyAlignment="1">
      <alignment vertical="top" wrapText="1"/>
    </xf>
    <xf numFmtId="0" fontId="39" fillId="0" borderId="0" xfId="61" applyFont="1" applyAlignment="1">
      <alignment horizontal="left"/>
    </xf>
    <xf numFmtId="0" fontId="40" fillId="0" borderId="0" xfId="61" applyFont="1" applyAlignment="1">
      <alignment horizontal="left"/>
    </xf>
    <xf numFmtId="0" fontId="11" fillId="0" borderId="0" xfId="61" applyFont="1" applyAlignment="1">
      <alignment horizontal="left" vertical="center"/>
    </xf>
    <xf numFmtId="0" fontId="11" fillId="0" borderId="1" xfId="61" applyFont="1" applyBorder="1" applyAlignment="1">
      <alignment horizontal="center" vertical="top"/>
    </xf>
    <xf numFmtId="0" fontId="11" fillId="0" borderId="0" xfId="2" applyFont="1" applyFill="1"/>
    <xf numFmtId="0" fontId="11" fillId="0" borderId="0" xfId="2" applyFont="1" applyFill="1" applyBorder="1"/>
    <xf numFmtId="0" fontId="37" fillId="0"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horizontal="justify" vertical="top" wrapText="1"/>
    </xf>
    <xf numFmtId="0" fontId="37" fillId="0" borderId="1" xfId="2" applyNumberFormat="1" applyFont="1" applyBorder="1" applyAlignment="1">
      <alignment horizontal="center" vertical="top" wrapText="1"/>
    </xf>
    <xf numFmtId="0" fontId="37" fillId="0" borderId="1" xfId="2" applyFont="1" applyBorder="1" applyAlignment="1">
      <alignment vertical="top" wrapText="1"/>
    </xf>
    <xf numFmtId="0" fontId="11" fillId="0" borderId="1" xfId="2" applyFont="1" applyBorder="1" applyAlignment="1">
      <alignment vertical="top" wrapText="1"/>
    </xf>
    <xf numFmtId="0" fontId="37" fillId="0" borderId="1" xfId="2" applyNumberFormat="1" applyFont="1" applyFill="1" applyBorder="1" applyAlignment="1">
      <alignment horizontal="center" vertical="top" wrapText="1"/>
    </xf>
    <xf numFmtId="0" fontId="11" fillId="0" borderId="0" xfId="2" applyFont="1" applyBorder="1" applyAlignment="1"/>
    <xf numFmtId="0" fontId="11" fillId="0" borderId="0" xfId="2"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11" fillId="0" borderId="0" xfId="61" applyNumberFormat="1" applyFont="1" applyBorder="1" applyAlignment="1">
      <alignment horizontal="left" vertical="center" wrapText="1"/>
    </xf>
    <xf numFmtId="0" fontId="11" fillId="0" borderId="0" xfId="61" applyFont="1" applyBorder="1" applyAlignment="1">
      <alignment horizontal="left" vertical="center" wrapText="1"/>
    </xf>
    <xf numFmtId="0" fontId="39" fillId="0" borderId="0" xfId="61" applyFont="1" applyBorder="1" applyAlignment="1">
      <alignment horizontal="left"/>
    </xf>
    <xf numFmtId="0" fontId="37" fillId="0" borderId="1" xfId="61" applyFont="1" applyBorder="1" applyAlignment="1">
      <alignment horizontal="center" vertical="top"/>
    </xf>
    <xf numFmtId="0" fontId="37" fillId="0" borderId="19" xfId="2" applyFont="1" applyFill="1" applyBorder="1" applyAlignment="1">
      <alignment vertical="center" wrapText="1"/>
    </xf>
    <xf numFmtId="0" fontId="37" fillId="0" borderId="20" xfId="2" applyFont="1" applyFill="1" applyBorder="1" applyAlignment="1">
      <alignment vertical="center" wrapText="1"/>
    </xf>
    <xf numFmtId="0" fontId="11" fillId="0" borderId="0" xfId="2" applyFont="1" applyFill="1" applyAlignment="1">
      <alignment vertical="top" wrapText="1"/>
    </xf>
    <xf numFmtId="0" fontId="4" fillId="0" borderId="1" xfId="1" applyFont="1" applyBorder="1" applyAlignment="1">
      <alignment horizontal="center" vertical="center"/>
    </xf>
    <xf numFmtId="0" fontId="36" fillId="0" borderId="1" xfId="1" applyFont="1" applyBorder="1" applyAlignment="1">
      <alignment horizontal="center" vertical="center" wrapText="1"/>
    </xf>
    <xf numFmtId="0" fontId="36"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37" fillId="0" borderId="0" xfId="0" applyFont="1" applyFill="1" applyAlignment="1"/>
    <xf numFmtId="0" fontId="37" fillId="0" borderId="0" xfId="0" applyFont="1" applyFill="1" applyAlignment="1">
      <alignment horizontal="center" vertical="center"/>
    </xf>
    <xf numFmtId="0" fontId="37" fillId="0" borderId="0" xfId="0" applyFont="1" applyFill="1" applyAlignment="1">
      <alignment vertical="center"/>
    </xf>
    <xf numFmtId="0" fontId="35" fillId="0" borderId="0" xfId="49" applyFont="1" applyAlignment="1"/>
    <xf numFmtId="0" fontId="2" fillId="0" borderId="1" xfId="0" applyFont="1" applyBorder="1" applyAlignment="1">
      <alignment horizontal="center" vertical="center"/>
    </xf>
    <xf numFmtId="0" fontId="5" fillId="0" borderId="0" xfId="1" applyFont="1" applyAlignment="1">
      <alignment horizontal="center" vertical="center" wrapText="1"/>
    </xf>
    <xf numFmtId="0" fontId="36" fillId="0" borderId="0" xfId="49" applyFont="1" applyFill="1" applyAlignment="1">
      <alignment vertical="center"/>
    </xf>
    <xf numFmtId="0" fontId="43" fillId="0" borderId="0" xfId="0" applyFont="1" applyAlignment="1">
      <alignment vertical="center"/>
    </xf>
    <xf numFmtId="0" fontId="44" fillId="0" borderId="0" xfId="1" applyFont="1" applyAlignment="1">
      <alignment horizontal="left" vertical="center"/>
    </xf>
    <xf numFmtId="0" fontId="45" fillId="0" borderId="0" xfId="1" applyFont="1"/>
    <xf numFmtId="0" fontId="1" fillId="0" borderId="1" xfId="1" applyFont="1" applyBorder="1" applyAlignment="1">
      <alignment horizontal="center" vertical="center"/>
    </xf>
    <xf numFmtId="0" fontId="1" fillId="0" borderId="4" xfId="1" applyFont="1" applyBorder="1" applyAlignment="1">
      <alignment horizontal="center" vertical="center"/>
    </xf>
    <xf numFmtId="0" fontId="3" fillId="0" borderId="0" xfId="1" applyFont="1" applyBorder="1"/>
    <xf numFmtId="0" fontId="3" fillId="0" borderId="0" xfId="1" applyFont="1"/>
    <xf numFmtId="0" fontId="48" fillId="0" borderId="1" xfId="1" applyFont="1" applyBorder="1" applyAlignment="1">
      <alignment horizontal="center" vertical="center" wrapText="1"/>
    </xf>
    <xf numFmtId="0" fontId="48" fillId="0" borderId="1" xfId="2" applyFont="1" applyFill="1" applyBorder="1" applyAlignment="1">
      <alignment horizontal="center" vertical="center" wrapText="1"/>
    </xf>
    <xf numFmtId="0" fontId="49" fillId="0" borderId="1" xfId="61" applyFont="1" applyBorder="1" applyAlignment="1">
      <alignment horizontal="center" vertical="center" wrapText="1"/>
    </xf>
    <xf numFmtId="0" fontId="49" fillId="0" borderId="1" xfId="61" applyFont="1" applyFill="1" applyBorder="1" applyAlignment="1">
      <alignment horizontal="center" vertical="center" wrapText="1"/>
    </xf>
    <xf numFmtId="0" fontId="49" fillId="0" borderId="2" xfId="61" applyFont="1" applyBorder="1" applyAlignment="1">
      <alignment horizontal="center" vertical="center" wrapText="1"/>
    </xf>
    <xf numFmtId="0" fontId="48" fillId="0" borderId="0" xfId="1" applyFont="1" applyAlignment="1">
      <alignment vertical="center"/>
    </xf>
    <xf numFmtId="0" fontId="48" fillId="0" borderId="1" xfId="1" applyFont="1" applyBorder="1" applyAlignment="1">
      <alignment vertical="center" wrapText="1"/>
    </xf>
    <xf numFmtId="0" fontId="49" fillId="0" borderId="1" xfId="2" applyFont="1" applyFill="1" applyBorder="1" applyAlignment="1">
      <alignment vertical="center" wrapText="1"/>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9" xfId="0" applyFont="1" applyFill="1" applyBorder="1" applyAlignment="1">
      <alignment horizontal="center" vertical="center" wrapText="1"/>
    </xf>
    <xf numFmtId="0" fontId="50" fillId="0" borderId="9" xfId="0" applyFont="1" applyBorder="1" applyAlignment="1">
      <alignment horizontal="center" vertical="center" wrapText="1"/>
    </xf>
    <xf numFmtId="0" fontId="49" fillId="0" borderId="0" xfId="2" applyFont="1" applyAlignment="1">
      <alignment horizontal="right"/>
    </xf>
    <xf numFmtId="0" fontId="48" fillId="0" borderId="1" xfId="1" applyFont="1" applyBorder="1" applyAlignment="1">
      <alignment horizontal="center" vertical="center"/>
    </xf>
    <xf numFmtId="0" fontId="49" fillId="0" borderId="1" xfId="2" applyFont="1" applyFill="1" applyBorder="1" applyAlignment="1">
      <alignment horizontal="center" vertical="center" wrapText="1"/>
    </xf>
    <xf numFmtId="0" fontId="7" fillId="0" borderId="25" xfId="66" applyFont="1" applyBorder="1" applyAlignment="1">
      <alignment horizontal="center" vertical="center" wrapText="1"/>
    </xf>
    <xf numFmtId="49" fontId="7" fillId="25" borderId="24" xfId="66" applyNumberFormat="1" applyFont="1" applyFill="1" applyBorder="1" applyAlignment="1">
      <alignment vertical="center"/>
    </xf>
    <xf numFmtId="0" fontId="48" fillId="25" borderId="1" xfId="66" applyFont="1" applyFill="1" applyBorder="1" applyAlignment="1">
      <alignment vertical="center" wrapText="1"/>
    </xf>
    <xf numFmtId="49" fontId="7" fillId="0" borderId="24" xfId="66" applyNumberFormat="1" applyFont="1" applyFill="1" applyBorder="1" applyAlignment="1">
      <alignment vertical="center"/>
    </xf>
    <xf numFmtId="0" fontId="48" fillId="0" borderId="1" xfId="66" applyFont="1" applyFill="1" applyBorder="1" applyAlignment="1">
      <alignment horizontal="left" vertical="center" wrapText="1"/>
    </xf>
    <xf numFmtId="0" fontId="48" fillId="0" borderId="1" xfId="66" applyFont="1" applyBorder="1" applyAlignment="1">
      <alignment horizontal="left" vertical="center" wrapText="1"/>
    </xf>
    <xf numFmtId="49" fontId="7" fillId="0" borderId="23" xfId="66" applyNumberFormat="1" applyFont="1" applyFill="1" applyBorder="1" applyAlignment="1">
      <alignment vertical="center"/>
    </xf>
    <xf numFmtId="0" fontId="48" fillId="0" borderId="22" xfId="66" applyFont="1" applyBorder="1" applyAlignment="1">
      <alignment horizontal="left" vertical="center" wrapText="1"/>
    </xf>
    <xf numFmtId="0" fontId="7" fillId="0" borderId="0" xfId="1" applyFont="1" applyAlignment="1">
      <alignment horizontal="center" vertical="center"/>
    </xf>
    <xf numFmtId="0" fontId="7" fillId="0" borderId="1" xfId="1" applyFont="1" applyBorder="1" applyAlignment="1">
      <alignment horizontal="center" vertical="center" wrapText="1"/>
    </xf>
    <xf numFmtId="0" fontId="37" fillId="0" borderId="0" xfId="2" applyFont="1" applyFill="1" applyAlignment="1">
      <alignment horizontal="center" vertical="top" wrapText="1"/>
    </xf>
    <xf numFmtId="0" fontId="11" fillId="0" borderId="0" xfId="2" applyFont="1" applyFill="1" applyBorder="1" applyAlignment="1">
      <alignment horizontal="left" wrapText="1"/>
    </xf>
    <xf numFmtId="0" fontId="36" fillId="0" borderId="0" xfId="1" applyFont="1" applyAlignment="1">
      <alignment horizontal="center" vertical="center"/>
    </xf>
    <xf numFmtId="0" fontId="7" fillId="0" borderId="0" xfId="1" applyFont="1" applyFill="1" applyBorder="1" applyAlignment="1">
      <alignment horizontal="center" vertical="center"/>
    </xf>
    <xf numFmtId="0" fontId="11" fillId="0" borderId="4" xfId="2" applyFont="1" applyFill="1" applyBorder="1" applyAlignment="1">
      <alignment horizontal="center" vertical="center" wrapText="1"/>
    </xf>
    <xf numFmtId="49" fontId="7" fillId="0" borderId="1" xfId="1" applyNumberFormat="1" applyFont="1" applyBorder="1" applyAlignment="1">
      <alignment horizontal="center" vertical="center"/>
    </xf>
    <xf numFmtId="0" fontId="3" fillId="0" borderId="1" xfId="1" applyFont="1" applyBorder="1" applyAlignment="1">
      <alignment horizontal="center" vertical="center"/>
    </xf>
    <xf numFmtId="0" fontId="7" fillId="0" borderId="0" xfId="1" applyFont="1" applyFill="1" applyBorder="1" applyAlignment="1">
      <alignment vertical="center"/>
    </xf>
    <xf numFmtId="0" fontId="36" fillId="0" borderId="0" xfId="1" applyFont="1" applyAlignment="1">
      <alignment vertical="center"/>
    </xf>
    <xf numFmtId="0" fontId="7" fillId="0" borderId="0" xfId="1" applyFont="1"/>
    <xf numFmtId="0" fontId="43" fillId="0" borderId="0" xfId="0" applyFont="1"/>
    <xf numFmtId="0" fontId="0" fillId="0" borderId="1" xfId="0" applyBorder="1" applyAlignment="1">
      <alignment horizontal="center" vertical="center" wrapText="1"/>
    </xf>
    <xf numFmtId="49" fontId="7" fillId="0" borderId="26" xfId="66" applyNumberFormat="1" applyFont="1" applyFill="1" applyBorder="1" applyAlignment="1">
      <alignment vertical="center"/>
    </xf>
    <xf numFmtId="0" fontId="48" fillId="0" borderId="25" xfId="66" applyFont="1" applyBorder="1" applyAlignment="1">
      <alignment horizontal="left" vertical="center" wrapText="1"/>
    </xf>
    <xf numFmtId="0" fontId="7" fillId="0" borderId="30" xfId="66" applyFont="1" applyBorder="1" applyAlignment="1">
      <alignment horizontal="center" vertical="center" wrapText="1"/>
    </xf>
    <xf numFmtId="49" fontId="7" fillId="25" borderId="27" xfId="66" applyNumberFormat="1" applyFont="1" applyFill="1" applyBorder="1" applyAlignment="1">
      <alignment vertical="center"/>
    </xf>
    <xf numFmtId="0" fontId="48" fillId="25" borderId="2" xfId="66" applyFont="1" applyFill="1" applyBorder="1" applyAlignment="1">
      <alignment horizontal="left" vertical="center" wrapText="1"/>
    </xf>
    <xf numFmtId="0" fontId="7" fillId="0" borderId="26" xfId="66" applyFont="1" applyBorder="1" applyAlignment="1">
      <alignment vertical="center" wrapText="1"/>
    </xf>
    <xf numFmtId="0" fontId="7" fillId="0" borderId="31" xfId="66" applyFont="1" applyBorder="1" applyAlignment="1">
      <alignment horizontal="center" vertical="center" wrapText="1"/>
    </xf>
    <xf numFmtId="0" fontId="7" fillId="0" borderId="23" xfId="66" applyFont="1" applyBorder="1" applyAlignment="1">
      <alignment horizontal="center" vertical="center" wrapText="1"/>
    </xf>
    <xf numFmtId="0" fontId="7" fillId="0" borderId="22" xfId="66" applyFont="1" applyBorder="1" applyAlignment="1">
      <alignment horizontal="center" vertical="center" wrapText="1"/>
    </xf>
    <xf numFmtId="0" fontId="41" fillId="0" borderId="0" xfId="0" applyFont="1" applyFill="1" applyAlignment="1">
      <alignment vertical="center"/>
    </xf>
    <xf numFmtId="0" fontId="10" fillId="0" borderId="0" xfId="68" applyFont="1"/>
    <xf numFmtId="0" fontId="13" fillId="0" borderId="0" xfId="68" applyFont="1" applyAlignment="1">
      <alignment horizontal="left" vertical="center"/>
    </xf>
    <xf numFmtId="0" fontId="10" fillId="0" borderId="0" xfId="68" applyFont="1" applyFill="1"/>
    <xf numFmtId="0" fontId="36" fillId="0" borderId="0" xfId="68" applyFont="1" applyAlignment="1">
      <alignment horizontal="center" vertical="center"/>
    </xf>
    <xf numFmtId="0" fontId="36" fillId="0" borderId="0" xfId="68" applyFont="1" applyAlignment="1">
      <alignment vertical="center"/>
    </xf>
    <xf numFmtId="0" fontId="7" fillId="0" borderId="0" xfId="68" applyFont="1" applyFill="1" applyBorder="1" applyAlignment="1">
      <alignment horizontal="center" vertical="center"/>
    </xf>
    <xf numFmtId="0" fontId="10" fillId="0" borderId="0" xfId="68" applyFont="1" applyBorder="1"/>
    <xf numFmtId="0" fontId="6" fillId="0" borderId="0" xfId="68" applyFont="1"/>
    <xf numFmtId="0" fontId="7" fillId="0" borderId="0" xfId="68" applyFont="1" applyAlignment="1">
      <alignment horizontal="center" vertical="center"/>
    </xf>
    <xf numFmtId="0" fontId="7" fillId="0" borderId="0" xfId="68" applyFont="1"/>
    <xf numFmtId="0" fontId="11" fillId="0" borderId="0" xfId="932" applyFont="1" applyFill="1" applyAlignment="1">
      <alignment vertical="center"/>
    </xf>
    <xf numFmtId="0" fontId="78" fillId="0" borderId="0" xfId="932" applyFont="1" applyFill="1" applyAlignment="1">
      <alignment vertical="center"/>
    </xf>
    <xf numFmtId="0" fontId="78" fillId="0" borderId="0" xfId="932" applyFont="1" applyFill="1" applyAlignment="1">
      <alignment horizontal="center" vertical="center"/>
    </xf>
    <xf numFmtId="0" fontId="79" fillId="0" borderId="0" xfId="932" applyFont="1" applyFill="1" applyAlignment="1">
      <alignment horizontal="left" vertical="center"/>
    </xf>
    <xf numFmtId="0" fontId="80" fillId="0" borderId="0" xfId="932" applyFont="1" applyFill="1" applyAlignment="1">
      <alignment vertical="center"/>
    </xf>
    <xf numFmtId="0" fontId="81" fillId="0" borderId="0" xfId="932" applyFont="1" applyFill="1" applyAlignment="1">
      <alignment vertical="center"/>
    </xf>
    <xf numFmtId="0" fontId="81" fillId="0" borderId="0" xfId="933" applyFont="1" applyFill="1" applyAlignment="1">
      <alignment vertical="center"/>
    </xf>
    <xf numFmtId="0" fontId="81" fillId="0" borderId="0" xfId="2" applyFont="1" applyFill="1" applyAlignment="1">
      <alignment horizontal="right" vertical="center"/>
    </xf>
    <xf numFmtId="0" fontId="11" fillId="0" borderId="36" xfId="932" applyFont="1" applyFill="1" applyBorder="1" applyAlignment="1">
      <alignment vertical="center" wrapText="1"/>
    </xf>
    <xf numFmtId="0" fontId="41" fillId="0" borderId="0" xfId="2" applyFont="1" applyFill="1" applyAlignment="1">
      <alignment horizontal="right"/>
    </xf>
    <xf numFmtId="0" fontId="11" fillId="0" borderId="38" xfId="932" applyFont="1" applyFill="1" applyBorder="1" applyAlignment="1">
      <alignment vertical="center" wrapText="1"/>
    </xf>
    <xf numFmtId="3" fontId="82" fillId="0" borderId="39" xfId="932" applyNumberFormat="1" applyFont="1" applyFill="1" applyBorder="1" applyAlignment="1">
      <alignment horizontal="center" vertical="center"/>
    </xf>
    <xf numFmtId="0" fontId="11" fillId="0" borderId="40" xfId="932" applyFont="1" applyFill="1" applyBorder="1" applyAlignment="1">
      <alignment vertical="center" wrapText="1"/>
    </xf>
    <xf numFmtId="4" fontId="39" fillId="0" borderId="1" xfId="932" applyNumberFormat="1" applyFont="1" applyFill="1" applyBorder="1" applyAlignment="1">
      <alignment horizontal="center" vertical="center"/>
    </xf>
    <xf numFmtId="2" fontId="83" fillId="0" borderId="0" xfId="2" applyNumberFormat="1" applyFont="1" applyFill="1" applyAlignment="1">
      <alignment horizontal="right" vertical="top" wrapText="1"/>
    </xf>
    <xf numFmtId="0" fontId="84" fillId="0" borderId="0" xfId="932" applyFont="1" applyFill="1" applyAlignment="1">
      <alignment vertical="center"/>
    </xf>
    <xf numFmtId="3" fontId="82" fillId="0" borderId="37" xfId="932" applyNumberFormat="1" applyFont="1" applyFill="1" applyBorder="1" applyAlignment="1">
      <alignment horizontal="center" vertical="center"/>
    </xf>
    <xf numFmtId="172" fontId="85" fillId="0" borderId="0" xfId="932" applyNumberFormat="1" applyFont="1" applyFill="1" applyAlignment="1">
      <alignment vertical="center"/>
    </xf>
    <xf numFmtId="0" fontId="37" fillId="0" borderId="0" xfId="2" applyFont="1" applyFill="1" applyAlignment="1">
      <alignment horizontal="right"/>
    </xf>
    <xf numFmtId="0" fontId="12" fillId="0" borderId="0" xfId="932" applyFont="1" applyFill="1" applyAlignment="1">
      <alignment vertical="center"/>
    </xf>
    <xf numFmtId="0" fontId="86" fillId="0" borderId="0" xfId="932" applyFont="1" applyFill="1" applyAlignment="1">
      <alignment vertical="center"/>
    </xf>
    <xf numFmtId="0" fontId="86" fillId="0" borderId="0" xfId="933" applyFont="1" applyFill="1" applyAlignment="1">
      <alignment vertical="center"/>
    </xf>
    <xf numFmtId="0" fontId="86" fillId="0" borderId="0" xfId="2" applyFont="1" applyFill="1" applyAlignment="1">
      <alignment horizontal="right" vertical="center"/>
    </xf>
    <xf numFmtId="0" fontId="11" fillId="0" borderId="0" xfId="2" applyFont="1" applyFill="1" applyAlignment="1">
      <alignment horizontal="right" vertical="center"/>
    </xf>
    <xf numFmtId="0" fontId="11" fillId="0" borderId="0" xfId="932" applyFont="1" applyFill="1" applyBorder="1" applyAlignment="1">
      <alignment vertical="center"/>
    </xf>
    <xf numFmtId="0" fontId="11" fillId="0" borderId="41" xfId="932" applyFont="1" applyFill="1" applyBorder="1" applyAlignment="1">
      <alignment vertical="center" wrapText="1"/>
    </xf>
    <xf numFmtId="3" fontId="82" fillId="0" borderId="42" xfId="932" applyNumberFormat="1" applyFont="1" applyFill="1" applyBorder="1" applyAlignment="1">
      <alignment horizontal="center" vertical="center"/>
    </xf>
    <xf numFmtId="9" fontId="82" fillId="0" borderId="42" xfId="932" applyNumberFormat="1" applyFont="1" applyFill="1" applyBorder="1" applyAlignment="1">
      <alignment horizontal="center" vertical="center"/>
    </xf>
    <xf numFmtId="0" fontId="11" fillId="0" borderId="43" xfId="932" applyFont="1" applyFill="1" applyBorder="1" applyAlignment="1">
      <alignment vertical="center" wrapText="1"/>
    </xf>
    <xf numFmtId="3" fontId="82" fillId="0" borderId="36" xfId="932" applyNumberFormat="1" applyFont="1" applyFill="1" applyBorder="1" applyAlignment="1">
      <alignment horizontal="center" vertical="center"/>
    </xf>
    <xf numFmtId="0" fontId="11" fillId="0" borderId="44" xfId="932" applyFont="1" applyFill="1" applyBorder="1" applyAlignment="1">
      <alignment vertical="center" wrapText="1"/>
    </xf>
    <xf numFmtId="10" fontId="82" fillId="0" borderId="45" xfId="933" applyNumberFormat="1" applyFont="1" applyFill="1" applyBorder="1" applyAlignment="1">
      <alignment horizontal="center" vertical="center"/>
    </xf>
    <xf numFmtId="10" fontId="82" fillId="0" borderId="38" xfId="933" applyNumberFormat="1" applyFont="1" applyFill="1" applyBorder="1" applyAlignment="1">
      <alignment horizontal="center" vertical="center"/>
    </xf>
    <xf numFmtId="10" fontId="82" fillId="0" borderId="38" xfId="932" applyNumberFormat="1" applyFont="1" applyFill="1" applyBorder="1" applyAlignment="1">
      <alignment horizontal="center" vertical="center"/>
    </xf>
    <xf numFmtId="0" fontId="11" fillId="0" borderId="46" xfId="932" applyFont="1" applyFill="1" applyBorder="1" applyAlignment="1">
      <alignment vertical="center" wrapText="1"/>
    </xf>
    <xf numFmtId="10" fontId="82" fillId="0" borderId="41" xfId="933" applyNumberFormat="1" applyFont="1" applyFill="1" applyBorder="1" applyAlignment="1">
      <alignment horizontal="center" vertical="center"/>
    </xf>
    <xf numFmtId="0" fontId="11" fillId="0" borderId="26" xfId="932" applyFont="1" applyFill="1" applyBorder="1" applyAlignment="1">
      <alignment horizontal="left" vertical="center" wrapText="1"/>
    </xf>
    <xf numFmtId="1" fontId="11" fillId="0" borderId="25" xfId="932" applyNumberFormat="1" applyFont="1" applyFill="1" applyBorder="1" applyAlignment="1">
      <alignment horizontal="center" vertical="center"/>
    </xf>
    <xf numFmtId="0" fontId="11" fillId="0" borderId="24" xfId="932" applyFont="1" applyFill="1" applyBorder="1" applyAlignment="1">
      <alignment vertical="center" wrapText="1"/>
    </xf>
    <xf numFmtId="10" fontId="82" fillId="0" borderId="1" xfId="933" applyNumberFormat="1" applyFont="1" applyFill="1" applyBorder="1" applyAlignment="1">
      <alignment vertical="center"/>
    </xf>
    <xf numFmtId="10" fontId="82" fillId="0" borderId="1" xfId="932" applyNumberFormat="1" applyFont="1" applyFill="1" applyBorder="1" applyAlignment="1">
      <alignment vertical="center"/>
    </xf>
    <xf numFmtId="0" fontId="11" fillId="0" borderId="23" xfId="932" applyFont="1" applyFill="1" applyBorder="1" applyAlignment="1">
      <alignment vertical="center" wrapText="1"/>
    </xf>
    <xf numFmtId="2" fontId="82" fillId="0" borderId="22" xfId="932" applyNumberFormat="1" applyFont="1" applyFill="1" applyBorder="1" applyAlignment="1">
      <alignment horizontal="center" vertical="center"/>
    </xf>
    <xf numFmtId="4" fontId="82" fillId="0" borderId="22" xfId="932" applyNumberFormat="1" applyFont="1" applyFill="1" applyBorder="1" applyAlignment="1">
      <alignment horizontal="center" vertical="center"/>
    </xf>
    <xf numFmtId="4" fontId="82" fillId="0" borderId="22" xfId="932" applyNumberFormat="1" applyFont="1" applyFill="1" applyBorder="1" applyAlignment="1">
      <alignment vertical="center"/>
    </xf>
    <xf numFmtId="0" fontId="11" fillId="0" borderId="0" xfId="932" applyFont="1" applyFill="1" applyAlignment="1">
      <alignment vertical="center" wrapText="1"/>
    </xf>
    <xf numFmtId="0" fontId="78" fillId="0" borderId="26" xfId="932" applyFont="1" applyFill="1" applyBorder="1" applyAlignment="1">
      <alignment vertical="center" wrapText="1"/>
    </xf>
    <xf numFmtId="3" fontId="82" fillId="0" borderId="1" xfId="932" applyNumberFormat="1" applyFont="1" applyFill="1" applyBorder="1" applyAlignment="1">
      <alignment horizontal="center" vertical="center"/>
    </xf>
    <xf numFmtId="3" fontId="82" fillId="0" borderId="1" xfId="932" applyNumberFormat="1" applyFont="1" applyFill="1" applyBorder="1" applyAlignment="1">
      <alignment vertical="center"/>
    </xf>
    <xf numFmtId="3" fontId="87" fillId="0" borderId="4" xfId="932" applyNumberFormat="1" applyFont="1" applyFill="1" applyBorder="1" applyAlignment="1">
      <alignment horizontal="center" vertical="center"/>
    </xf>
    <xf numFmtId="3" fontId="87" fillId="0" borderId="4" xfId="932" applyNumberFormat="1" applyFont="1" applyFill="1" applyBorder="1" applyAlignment="1">
      <alignment vertical="center"/>
    </xf>
    <xf numFmtId="3" fontId="82" fillId="0" borderId="22" xfId="932" applyNumberFormat="1" applyFont="1" applyFill="1" applyBorder="1" applyAlignment="1">
      <alignment horizontal="center" vertical="center"/>
    </xf>
    <xf numFmtId="3" fontId="82" fillId="0" borderId="22" xfId="932" applyNumberFormat="1" applyFont="1" applyFill="1" applyBorder="1" applyAlignment="1">
      <alignment vertical="center"/>
    </xf>
    <xf numFmtId="0" fontId="11" fillId="0" borderId="0" xfId="932" applyFont="1" applyFill="1" applyBorder="1" applyAlignment="1">
      <alignment vertical="center" wrapText="1"/>
    </xf>
    <xf numFmtId="3" fontId="11" fillId="0" borderId="0" xfId="932" applyNumberFormat="1" applyFont="1" applyFill="1" applyBorder="1" applyAlignment="1">
      <alignment vertical="center"/>
    </xf>
    <xf numFmtId="0" fontId="78" fillId="0" borderId="24" xfId="932" applyFont="1" applyFill="1" applyBorder="1" applyAlignment="1">
      <alignment vertical="center" wrapText="1"/>
    </xf>
    <xf numFmtId="173" fontId="88" fillId="0" borderId="1" xfId="932" applyNumberFormat="1" applyFont="1" applyFill="1" applyBorder="1" applyAlignment="1">
      <alignment horizontal="center" vertical="center"/>
    </xf>
    <xf numFmtId="173" fontId="88" fillId="0" borderId="1" xfId="932" applyNumberFormat="1" applyFont="1" applyFill="1" applyBorder="1" applyAlignment="1">
      <alignment vertical="center"/>
    </xf>
    <xf numFmtId="173" fontId="82" fillId="0" borderId="1" xfId="932" applyNumberFormat="1" applyFont="1" applyFill="1" applyBorder="1" applyAlignment="1">
      <alignment horizontal="center" vertical="center"/>
    </xf>
    <xf numFmtId="173" fontId="82" fillId="0" borderId="1" xfId="932" applyNumberFormat="1" applyFont="1" applyFill="1" applyBorder="1" applyAlignment="1">
      <alignment vertical="center"/>
    </xf>
    <xf numFmtId="0" fontId="11" fillId="0" borderId="24" xfId="932" applyFont="1" applyFill="1" applyBorder="1" applyAlignment="1">
      <alignment horizontal="left" vertical="center" wrapText="1"/>
    </xf>
    <xf numFmtId="173" fontId="82" fillId="0" borderId="4" xfId="932" applyNumberFormat="1" applyFont="1" applyFill="1" applyBorder="1" applyAlignment="1">
      <alignment horizontal="center" vertical="center"/>
    </xf>
    <xf numFmtId="173" fontId="82" fillId="0" borderId="4" xfId="932" applyNumberFormat="1" applyFont="1" applyFill="1" applyBorder="1" applyAlignment="1">
      <alignment vertical="center"/>
    </xf>
    <xf numFmtId="0" fontId="78" fillId="0" borderId="24" xfId="932" applyFont="1" applyFill="1" applyBorder="1" applyAlignment="1">
      <alignment horizontal="left" vertical="center" wrapText="1"/>
    </xf>
    <xf numFmtId="173" fontId="82" fillId="0" borderId="1" xfId="934" applyNumberFormat="1" applyFont="1" applyFill="1" applyBorder="1" applyAlignment="1">
      <alignment horizontal="center" vertical="center"/>
    </xf>
    <xf numFmtId="173" fontId="82" fillId="0" borderId="1" xfId="934" applyNumberFormat="1" applyFont="1" applyFill="1" applyBorder="1" applyAlignment="1">
      <alignment vertical="center"/>
    </xf>
    <xf numFmtId="0" fontId="78" fillId="0" borderId="23" xfId="932" applyFont="1" applyFill="1" applyBorder="1" applyAlignment="1">
      <alignment horizontal="left" vertical="center" wrapText="1"/>
    </xf>
    <xf numFmtId="173" fontId="88" fillId="0" borderId="22" xfId="932" applyNumberFormat="1" applyFont="1" applyFill="1" applyBorder="1" applyAlignment="1">
      <alignment horizontal="center" vertical="center"/>
    </xf>
    <xf numFmtId="173" fontId="88" fillId="0" borderId="22" xfId="932" applyNumberFormat="1" applyFont="1" applyFill="1" applyBorder="1" applyAlignment="1">
      <alignment vertical="center"/>
    </xf>
    <xf numFmtId="174" fontId="82" fillId="0" borderId="0" xfId="932" applyNumberFormat="1" applyFont="1" applyFill="1" applyBorder="1" applyAlignment="1">
      <alignment horizontal="center" vertical="center"/>
    </xf>
    <xf numFmtId="175" fontId="82" fillId="0" borderId="1" xfId="932" applyNumberFormat="1" applyFont="1" applyFill="1" applyBorder="1" applyAlignment="1">
      <alignment horizontal="center" vertical="center"/>
    </xf>
    <xf numFmtId="172" fontId="88" fillId="0" borderId="1" xfId="932" applyNumberFormat="1" applyFont="1" applyFill="1" applyBorder="1" applyAlignment="1">
      <alignment horizontal="center" vertical="center"/>
    </xf>
    <xf numFmtId="172" fontId="88" fillId="0" borderId="1" xfId="932" applyNumberFormat="1" applyFont="1" applyFill="1" applyBorder="1" applyAlignment="1">
      <alignment vertical="center"/>
    </xf>
    <xf numFmtId="10" fontId="88" fillId="0" borderId="1" xfId="932" applyNumberFormat="1" applyFont="1" applyFill="1" applyBorder="1" applyAlignment="1">
      <alignment vertical="center"/>
    </xf>
    <xf numFmtId="172" fontId="78" fillId="0" borderId="0" xfId="932" applyNumberFormat="1" applyFont="1" applyFill="1" applyAlignment="1">
      <alignment vertical="center"/>
    </xf>
    <xf numFmtId="176" fontId="88" fillId="0" borderId="1" xfId="932" applyNumberFormat="1" applyFont="1" applyFill="1" applyBorder="1" applyAlignment="1">
      <alignment horizontal="center" vertical="center"/>
    </xf>
    <xf numFmtId="176" fontId="88" fillId="0" borderId="1" xfId="932" applyNumberFormat="1" applyFont="1" applyFill="1" applyBorder="1" applyAlignment="1">
      <alignment vertical="center"/>
    </xf>
    <xf numFmtId="0" fontId="78" fillId="0" borderId="23" xfId="932" applyFont="1" applyFill="1" applyBorder="1" applyAlignment="1">
      <alignment vertical="center" wrapText="1"/>
    </xf>
    <xf numFmtId="176" fontId="88" fillId="0" borderId="22" xfId="932" applyNumberFormat="1" applyFont="1" applyFill="1" applyBorder="1" applyAlignment="1">
      <alignment horizontal="center" vertical="center"/>
    </xf>
    <xf numFmtId="176" fontId="88" fillId="0" borderId="22" xfId="932" applyNumberFormat="1" applyFont="1" applyFill="1" applyBorder="1" applyAlignment="1">
      <alignment vertical="center"/>
    </xf>
    <xf numFmtId="0" fontId="90" fillId="0" borderId="0" xfId="932" applyFont="1" applyFill="1" applyBorder="1" applyAlignment="1"/>
    <xf numFmtId="0" fontId="90" fillId="0" borderId="0" xfId="932" applyFont="1" applyFill="1" applyAlignment="1"/>
    <xf numFmtId="0" fontId="36" fillId="0" borderId="0" xfId="932" applyFont="1" applyFill="1" applyBorder="1" applyAlignment="1">
      <alignment vertical="center"/>
    </xf>
    <xf numFmtId="1" fontId="7" fillId="24" borderId="1" xfId="932" applyNumberFormat="1" applyFont="1" applyFill="1" applyBorder="1" applyAlignment="1">
      <alignment horizontal="center" vertical="center"/>
    </xf>
    <xf numFmtId="1" fontId="7" fillId="0" borderId="0" xfId="932" applyNumberFormat="1" applyFont="1" applyFill="1" applyBorder="1" applyAlignment="1">
      <alignment horizontal="center" vertical="center"/>
    </xf>
    <xf numFmtId="0" fontId="7" fillId="0" borderId="0" xfId="932" applyFont="1" applyFill="1" applyBorder="1" applyAlignment="1">
      <alignment vertical="center"/>
    </xf>
    <xf numFmtId="4" fontId="7" fillId="0" borderId="0" xfId="932" applyNumberFormat="1" applyFont="1" applyFill="1" applyBorder="1" applyAlignment="1">
      <alignment horizontal="left" vertical="center"/>
    </xf>
    <xf numFmtId="4" fontId="7" fillId="0" borderId="0" xfId="932" applyNumberFormat="1" applyFont="1" applyFill="1" applyBorder="1" applyAlignment="1">
      <alignment horizontal="center" vertical="center"/>
    </xf>
    <xf numFmtId="10" fontId="7" fillId="24" borderId="0" xfId="932" applyNumberFormat="1" applyFont="1" applyFill="1" applyBorder="1" applyAlignment="1">
      <alignment horizontal="center" vertical="center"/>
    </xf>
    <xf numFmtId="4" fontId="91" fillId="0" borderId="1" xfId="932" applyNumberFormat="1" applyFont="1" applyFill="1" applyBorder="1" applyAlignment="1">
      <alignment vertical="center"/>
    </xf>
    <xf numFmtId="0" fontId="91" fillId="0" borderId="0" xfId="932" applyFont="1" applyFill="1" applyBorder="1" applyAlignment="1">
      <alignment vertical="center"/>
    </xf>
    <xf numFmtId="0" fontId="91" fillId="0" borderId="1" xfId="932" applyFont="1" applyFill="1" applyBorder="1" applyAlignment="1">
      <alignment vertical="center"/>
    </xf>
    <xf numFmtId="0" fontId="92" fillId="0" borderId="0" xfId="932" applyFont="1" applyFill="1" applyBorder="1" applyAlignment="1">
      <alignment vertical="center"/>
    </xf>
    <xf numFmtId="4" fontId="7" fillId="0" borderId="0" xfId="932" applyNumberFormat="1" applyFont="1" applyFill="1" applyBorder="1" applyAlignment="1">
      <alignment vertical="center"/>
    </xf>
    <xf numFmtId="177" fontId="91" fillId="24" borderId="1" xfId="932" applyNumberFormat="1" applyFont="1" applyFill="1" applyBorder="1" applyAlignment="1">
      <alignment vertical="center"/>
    </xf>
    <xf numFmtId="178" fontId="91" fillId="0" borderId="0" xfId="932" applyNumberFormat="1" applyFont="1" applyFill="1" applyBorder="1" applyAlignment="1">
      <alignment vertical="center"/>
    </xf>
    <xf numFmtId="0" fontId="93" fillId="0" borderId="1" xfId="935" applyFont="1" applyFill="1" applyBorder="1" applyAlignment="1">
      <alignment horizontal="center" vertical="center" wrapText="1"/>
    </xf>
    <xf numFmtId="177" fontId="11" fillId="0" borderId="1" xfId="932" applyNumberFormat="1" applyFont="1" applyFill="1" applyBorder="1" applyAlignment="1">
      <alignment horizontal="center" vertical="center"/>
    </xf>
    <xf numFmtId="172" fontId="11" fillId="0" borderId="1" xfId="932" applyNumberFormat="1" applyFont="1" applyFill="1" applyBorder="1" applyAlignment="1">
      <alignment horizontal="center" vertical="center"/>
    </xf>
    <xf numFmtId="4" fontId="11" fillId="0" borderId="1" xfId="932" applyNumberFormat="1" applyFont="1" applyFill="1" applyBorder="1" applyAlignment="1">
      <alignment horizontal="center" vertical="center"/>
    </xf>
    <xf numFmtId="1" fontId="11" fillId="0" borderId="0" xfId="932" applyNumberFormat="1" applyFont="1" applyFill="1" applyAlignment="1">
      <alignment vertical="center"/>
    </xf>
    <xf numFmtId="0" fontId="54" fillId="0" borderId="0" xfId="2" applyFont="1" applyFill="1" applyAlignment="1">
      <alignment vertical="center"/>
    </xf>
    <xf numFmtId="0" fontId="11" fillId="0" borderId="0" xfId="2" applyFont="1" applyFill="1" applyAlignment="1"/>
    <xf numFmtId="0" fontId="37" fillId="0" borderId="1" xfId="2" applyFont="1" applyFill="1" applyBorder="1" applyAlignment="1">
      <alignment horizontal="center" vertical="center" textRotation="90" wrapText="1"/>
    </xf>
    <xf numFmtId="0" fontId="37" fillId="0" borderId="9" xfId="2" applyFont="1" applyFill="1" applyBorder="1" applyAlignment="1">
      <alignment horizontal="center" vertical="center" wrapText="1"/>
    </xf>
    <xf numFmtId="49" fontId="37" fillId="0" borderId="1" xfId="2" applyNumberFormat="1" applyFont="1" applyFill="1" applyBorder="1" applyAlignment="1">
      <alignment horizontal="center" vertical="center" wrapText="1"/>
    </xf>
    <xf numFmtId="0" fontId="94" fillId="0" borderId="1" xfId="2"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9" fillId="0" borderId="1" xfId="2" applyFont="1" applyFill="1" applyBorder="1" applyAlignment="1">
      <alignment horizontal="left" vertical="center" wrapText="1"/>
    </xf>
    <xf numFmtId="0" fontId="49" fillId="0" borderId="5" xfId="2" applyFont="1" applyFill="1" applyBorder="1" applyAlignment="1">
      <alignment horizontal="left" vertical="center" wrapText="1"/>
    </xf>
    <xf numFmtId="0" fontId="95" fillId="0" borderId="1" xfId="45" applyFont="1" applyFill="1" applyBorder="1" applyAlignment="1">
      <alignment horizontal="left" vertical="center" wrapText="1"/>
    </xf>
    <xf numFmtId="177" fontId="11" fillId="0" borderId="1" xfId="2" applyNumberFormat="1" applyFont="1" applyFill="1" applyBorder="1" applyAlignment="1">
      <alignment horizontal="center" vertical="center" wrapText="1"/>
    </xf>
    <xf numFmtId="177" fontId="37" fillId="0" borderId="1" xfId="2" applyNumberFormat="1" applyFont="1" applyFill="1" applyBorder="1" applyAlignment="1">
      <alignment horizontal="center" vertical="center" wrapText="1"/>
    </xf>
    <xf numFmtId="0" fontId="97" fillId="0" borderId="1" xfId="45" applyFont="1" applyFill="1" applyBorder="1" applyAlignment="1">
      <alignment horizontal="left" vertical="center" wrapText="1"/>
    </xf>
    <xf numFmtId="0" fontId="95" fillId="0" borderId="2" xfId="45" applyFont="1" applyFill="1" applyBorder="1" applyAlignment="1">
      <alignment horizontal="left" vertical="center" wrapText="1"/>
    </xf>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11" fillId="0" borderId="0" xfId="2" applyFont="1" applyFill="1" applyBorder="1" applyAlignment="1">
      <alignment wrapText="1"/>
    </xf>
    <xf numFmtId="2" fontId="11" fillId="0" borderId="0" xfId="2" applyNumberFormat="1" applyFont="1" applyFill="1" applyAlignment="1">
      <alignment horizontal="center" vertical="top" wrapText="1"/>
    </xf>
    <xf numFmtId="0" fontId="11" fillId="0" borderId="0" xfId="2" applyFont="1" applyFill="1" applyBorder="1" applyAlignment="1"/>
    <xf numFmtId="0" fontId="35" fillId="0" borderId="0" xfId="49" applyFont="1"/>
    <xf numFmtId="0" fontId="7" fillId="0" borderId="0" xfId="49" applyFont="1"/>
    <xf numFmtId="0" fontId="4" fillId="0" borderId="0" xfId="49" applyFont="1" applyFill="1" applyAlignment="1">
      <alignment vertical="center"/>
    </xf>
    <xf numFmtId="0" fontId="98" fillId="0" borderId="0" xfId="49" applyFont="1" applyFill="1" applyAlignment="1"/>
    <xf numFmtId="0" fontId="98" fillId="0" borderId="1" xfId="49" applyFont="1" applyFill="1" applyBorder="1" applyAlignment="1">
      <alignment horizontal="center" vertical="center" wrapText="1"/>
    </xf>
    <xf numFmtId="0" fontId="98" fillId="0" borderId="1" xfId="49" applyFont="1" applyFill="1" applyBorder="1" applyAlignment="1">
      <alignment horizontal="center" vertical="center"/>
    </xf>
    <xf numFmtId="0" fontId="101" fillId="0" borderId="9" xfId="49" applyFont="1" applyBorder="1" applyAlignment="1">
      <alignment horizontal="center" vertical="center"/>
    </xf>
    <xf numFmtId="0" fontId="101" fillId="0" borderId="0" xfId="49" applyFont="1"/>
    <xf numFmtId="1" fontId="101" fillId="25" borderId="1" xfId="49" applyNumberFormat="1" applyFont="1" applyFill="1" applyBorder="1" applyAlignment="1">
      <alignment horizontal="center" vertical="center"/>
    </xf>
    <xf numFmtId="49" fontId="4" fillId="25" borderId="1" xfId="49" applyNumberFormat="1" applyFont="1" applyFill="1" applyBorder="1" applyAlignment="1">
      <alignment horizontal="center" vertical="center"/>
    </xf>
    <xf numFmtId="49" fontId="101" fillId="25" borderId="1" xfId="49" applyNumberFormat="1" applyFont="1" applyFill="1" applyBorder="1" applyAlignment="1">
      <alignment horizontal="center" vertical="center"/>
    </xf>
    <xf numFmtId="174" fontId="101" fillId="25" borderId="1" xfId="49" applyNumberFormat="1" applyFont="1" applyFill="1" applyBorder="1" applyAlignment="1">
      <alignment horizontal="center" vertical="center"/>
    </xf>
    <xf numFmtId="14" fontId="101" fillId="25" borderId="1" xfId="49" applyNumberFormat="1" applyFont="1" applyFill="1" applyBorder="1" applyAlignment="1">
      <alignment horizontal="center" vertical="center"/>
    </xf>
    <xf numFmtId="0" fontId="101" fillId="25" borderId="0" xfId="49" applyFont="1" applyFill="1" applyBorder="1"/>
    <xf numFmtId="0" fontId="101" fillId="25" borderId="0" xfId="49" applyFont="1" applyFill="1"/>
    <xf numFmtId="0" fontId="35" fillId="25" borderId="0" xfId="49" applyFont="1" applyFill="1" applyBorder="1"/>
    <xf numFmtId="0" fontId="37" fillId="25" borderId="0" xfId="2" applyFont="1" applyFill="1" applyBorder="1" applyAlignment="1">
      <alignment vertical="top" wrapText="1"/>
    </xf>
    <xf numFmtId="0" fontId="35" fillId="25" borderId="0" xfId="49" applyFont="1" applyFill="1"/>
    <xf numFmtId="0" fontId="41" fillId="0" borderId="0" xfId="2" applyFont="1" applyFill="1" applyAlignment="1"/>
    <xf numFmtId="0" fontId="11" fillId="0" borderId="0" xfId="2" applyFill="1"/>
    <xf numFmtId="0" fontId="37" fillId="0" borderId="0" xfId="2" applyFont="1" applyFill="1" applyAlignment="1">
      <alignment horizontal="center"/>
    </xf>
    <xf numFmtId="0" fontId="41" fillId="0" borderId="0" xfId="2" applyFont="1" applyFill="1" applyAlignment="1">
      <alignment horizontal="center"/>
    </xf>
    <xf numFmtId="0" fontId="54" fillId="0" borderId="0" xfId="1" applyFont="1" applyAlignment="1">
      <alignment vertical="center"/>
    </xf>
    <xf numFmtId="2" fontId="103" fillId="0" borderId="0" xfId="2" applyNumberFormat="1" applyFont="1" applyFill="1" applyAlignment="1">
      <alignment horizontal="right" vertical="top" wrapText="1"/>
    </xf>
    <xf numFmtId="0" fontId="37" fillId="0" borderId="0" xfId="2" applyFont="1" applyFill="1" applyAlignment="1"/>
    <xf numFmtId="0" fontId="11" fillId="0" borderId="0" xfId="2" applyFont="1" applyFill="1" applyAlignment="1">
      <alignment horizontal="right"/>
    </xf>
    <xf numFmtId="0" fontId="88" fillId="0" borderId="49" xfId="2" applyFont="1" applyFill="1" applyBorder="1" applyAlignment="1">
      <alignment horizontal="justify"/>
    </xf>
    <xf numFmtId="0" fontId="82" fillId="0" borderId="49" xfId="2" applyFont="1" applyFill="1" applyBorder="1" applyAlignment="1">
      <alignment horizontal="center" vertical="center"/>
    </xf>
    <xf numFmtId="0" fontId="82" fillId="0" borderId="0" xfId="2" applyFont="1" applyFill="1"/>
    <xf numFmtId="0" fontId="88" fillId="0" borderId="49" xfId="2" applyFont="1" applyFill="1" applyBorder="1" applyAlignment="1">
      <alignment vertical="top" wrapText="1"/>
    </xf>
    <xf numFmtId="0" fontId="88" fillId="0" borderId="50" xfId="2" applyFont="1" applyFill="1" applyBorder="1" applyAlignment="1">
      <alignment vertical="top" wrapText="1"/>
    </xf>
    <xf numFmtId="0" fontId="88" fillId="0" borderId="50" xfId="2" applyFont="1" applyFill="1" applyBorder="1" applyAlignment="1">
      <alignment horizontal="justify" vertical="top" wrapText="1"/>
    </xf>
    <xf numFmtId="0" fontId="82" fillId="0" borderId="49" xfId="2" applyFont="1" applyFill="1" applyBorder="1" applyAlignment="1">
      <alignment horizontal="justify" vertical="top" wrapText="1"/>
    </xf>
    <xf numFmtId="0" fontId="88" fillId="0" borderId="49" xfId="2" applyFont="1" applyFill="1" applyBorder="1" applyAlignment="1">
      <alignment horizontal="justify" vertical="top" wrapText="1"/>
    </xf>
    <xf numFmtId="0" fontId="88" fillId="0" borderId="51" xfId="2" applyFont="1" applyFill="1" applyBorder="1" applyAlignment="1">
      <alignment vertical="top" wrapText="1"/>
    </xf>
    <xf numFmtId="0" fontId="82" fillId="0" borderId="51" xfId="2" applyFont="1" applyFill="1" applyBorder="1" applyAlignment="1">
      <alignment vertical="top" wrapText="1"/>
    </xf>
    <xf numFmtId="0" fontId="82" fillId="0" borderId="52" xfId="2" applyFont="1" applyFill="1" applyBorder="1" applyAlignment="1">
      <alignment vertical="top" wrapText="1"/>
    </xf>
    <xf numFmtId="0" fontId="82" fillId="0" borderId="50" xfId="2" applyFont="1" applyFill="1" applyBorder="1" applyAlignment="1">
      <alignment vertical="top" wrapText="1"/>
    </xf>
    <xf numFmtId="0" fontId="88" fillId="0" borderId="51" xfId="2" applyFont="1" applyFill="1" applyBorder="1" applyAlignment="1">
      <alignment horizontal="left" vertical="center" wrapText="1"/>
    </xf>
    <xf numFmtId="0" fontId="88" fillId="0" borderId="51" xfId="2" applyFont="1" applyFill="1" applyBorder="1" applyAlignment="1">
      <alignment horizontal="center" vertical="center" wrapText="1"/>
    </xf>
    <xf numFmtId="0" fontId="82" fillId="0" borderId="50" xfId="2" applyFont="1" applyFill="1" applyBorder="1"/>
    <xf numFmtId="1" fontId="88" fillId="0" borderId="0" xfId="2" applyNumberFormat="1" applyFont="1" applyFill="1" applyAlignment="1">
      <alignment horizontal="left" vertical="top"/>
    </xf>
    <xf numFmtId="49" fontId="82" fillId="0" borderId="0" xfId="2" applyNumberFormat="1" applyFont="1" applyFill="1" applyAlignment="1">
      <alignment horizontal="left" vertical="top" wrapText="1"/>
    </xf>
    <xf numFmtId="49" fontId="82" fillId="0" borderId="0" xfId="2" applyNumberFormat="1" applyFont="1" applyFill="1" applyBorder="1" applyAlignment="1">
      <alignment horizontal="left" vertical="top"/>
    </xf>
    <xf numFmtId="0" fontId="82" fillId="0" borderId="0" xfId="2"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Border="1"/>
    <xf numFmtId="0" fontId="2" fillId="0" borderId="2" xfId="0" applyFont="1" applyFill="1" applyBorder="1" applyAlignment="1">
      <alignment horizontal="left" vertical="center" wrapText="1"/>
    </xf>
    <xf numFmtId="0" fontId="0" fillId="0" borderId="0" xfId="0" applyFill="1"/>
    <xf numFmtId="0" fontId="43" fillId="0" borderId="0" xfId="0" applyFont="1" applyFill="1"/>
    <xf numFmtId="175" fontId="7" fillId="0" borderId="31" xfId="66" applyNumberFormat="1" applyFont="1" applyBorder="1" applyAlignment="1">
      <alignment horizontal="center" vertical="center" wrapText="1"/>
    </xf>
    <xf numFmtId="175" fontId="7" fillId="0" borderId="30" xfId="66" applyNumberFormat="1" applyFont="1" applyBorder="1" applyAlignment="1">
      <alignment horizontal="center" vertical="center" wrapText="1"/>
    </xf>
    <xf numFmtId="0" fontId="11" fillId="0" borderId="1" xfId="61" applyFont="1" applyBorder="1" applyAlignment="1">
      <alignment horizontal="center" vertical="center" wrapText="1"/>
    </xf>
    <xf numFmtId="0" fontId="11" fillId="25" borderId="1" xfId="61" applyFont="1" applyFill="1" applyBorder="1" applyAlignment="1">
      <alignment horizontal="center" vertical="center" wrapText="1"/>
    </xf>
    <xf numFmtId="0" fontId="48" fillId="0" borderId="1" xfId="1" applyFont="1" applyBorder="1" applyAlignment="1">
      <alignment horizontal="center" vertical="center" wrapText="1"/>
    </xf>
    <xf numFmtId="0" fontId="7" fillId="0" borderId="1" xfId="0" applyFont="1" applyBorder="1" applyAlignment="1">
      <alignment horizontal="center" vertical="center"/>
    </xf>
    <xf numFmtId="0" fontId="48" fillId="0" borderId="1" xfId="0" applyFont="1" applyBorder="1" applyAlignment="1">
      <alignment horizontal="center" vertical="center" wrapText="1"/>
    </xf>
    <xf numFmtId="0" fontId="48" fillId="0" borderId="1" xfId="1"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39" fillId="0" borderId="1" xfId="0" applyNumberFormat="1" applyFont="1" applyFill="1" applyBorder="1" applyAlignment="1">
      <alignment horizontal="center" vertical="center" wrapText="1"/>
    </xf>
    <xf numFmtId="179" fontId="39" fillId="0" borderId="1" xfId="0" applyNumberFormat="1" applyFont="1" applyFill="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horizontal="center" vertical="center"/>
    </xf>
    <xf numFmtId="1" fontId="39" fillId="0" borderId="4" xfId="0" applyNumberFormat="1" applyFont="1" applyFill="1" applyBorder="1" applyAlignment="1">
      <alignment horizontal="center" vertical="center" wrapText="1"/>
    </xf>
    <xf numFmtId="0" fontId="0" fillId="0" borderId="1" xfId="0" applyBorder="1"/>
    <xf numFmtId="14" fontId="39" fillId="0" borderId="1" xfId="0" applyNumberFormat="1" applyFont="1" applyFill="1" applyBorder="1" applyAlignment="1">
      <alignment horizontal="center" vertical="center" wrapText="1"/>
    </xf>
    <xf numFmtId="14" fontId="108" fillId="0" borderId="1" xfId="0" applyNumberFormat="1" applyFont="1" applyFill="1" applyBorder="1" applyAlignment="1">
      <alignment horizontal="center" vertical="center" wrapText="1"/>
    </xf>
    <xf numFmtId="20"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horizontal="center"/>
    </xf>
    <xf numFmtId="180" fontId="0" fillId="0" borderId="1" xfId="0" applyNumberFormat="1" applyBorder="1" applyAlignment="1">
      <alignment vertical="center"/>
    </xf>
    <xf numFmtId="0" fontId="0" fillId="0" borderId="1" xfId="0" applyFon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Fill="1" applyBorder="1" applyAlignment="1">
      <alignment wrapText="1"/>
    </xf>
    <xf numFmtId="0" fontId="2" fillId="0" borderId="4" xfId="0" applyFont="1" applyBorder="1" applyAlignment="1">
      <alignment horizontal="center" vertical="center"/>
    </xf>
    <xf numFmtId="0" fontId="0" fillId="0" borderId="1" xfId="0" applyFill="1" applyBorder="1" applyAlignment="1">
      <alignment horizontal="center" vertical="center"/>
    </xf>
    <xf numFmtId="0" fontId="0" fillId="0" borderId="1" xfId="0" applyFill="1" applyBorder="1"/>
    <xf numFmtId="2" fontId="108" fillId="0" borderId="1" xfId="0" applyNumberFormat="1" applyFont="1" applyFill="1" applyBorder="1" applyAlignment="1">
      <alignment horizontal="center" vertical="center"/>
    </xf>
    <xf numFmtId="0" fontId="108"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20" fontId="0" fillId="0" borderId="1" xfId="0" applyNumberForma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center"/>
    </xf>
    <xf numFmtId="1"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wrapText="1"/>
    </xf>
    <xf numFmtId="0" fontId="11" fillId="0" borderId="0" xfId="2" applyFont="1" applyFill="1" applyBorder="1" applyAlignment="1">
      <alignment horizontal="left"/>
    </xf>
    <xf numFmtId="0" fontId="94" fillId="0" borderId="9" xfId="2" applyFont="1" applyFill="1" applyBorder="1" applyAlignment="1">
      <alignment horizontal="center" vertical="center" wrapText="1"/>
    </xf>
    <xf numFmtId="0" fontId="36" fillId="0" borderId="0" xfId="1" applyFont="1" applyFill="1" applyAlignment="1">
      <alignment vertical="center"/>
    </xf>
    <xf numFmtId="0" fontId="94" fillId="0" borderId="0" xfId="936" applyFont="1" applyFill="1" applyAlignment="1"/>
    <xf numFmtId="0" fontId="94" fillId="0" borderId="0" xfId="2" applyFont="1" applyFill="1"/>
    <xf numFmtId="0" fontId="94" fillId="0" borderId="0" xfId="2" applyFont="1" applyFill="1" applyAlignment="1"/>
    <xf numFmtId="0" fontId="49" fillId="0" borderId="0" xfId="2" applyFont="1" applyFill="1"/>
    <xf numFmtId="0" fontId="37" fillId="0" borderId="0" xfId="2" applyFont="1" applyFill="1"/>
    <xf numFmtId="177" fontId="11" fillId="0" borderId="0" xfId="2" applyNumberFormat="1" applyFont="1" applyFill="1"/>
    <xf numFmtId="0" fontId="2" fillId="0" borderId="1" xfId="0" applyFont="1" applyFill="1" applyBorder="1" applyAlignment="1">
      <alignment horizontal="center" vertical="center" wrapText="1"/>
    </xf>
    <xf numFmtId="177" fontId="11" fillId="0" borderId="1" xfId="2" applyNumberFormat="1" applyFont="1" applyFill="1" applyBorder="1" applyAlignment="1">
      <alignment horizontal="center" vertical="center" wrapText="1"/>
    </xf>
    <xf numFmtId="49" fontId="11" fillId="0" borderId="1" xfId="2" applyNumberFormat="1" applyFont="1" applyBorder="1" applyAlignment="1">
      <alignment horizontal="center" vertical="center" wrapText="1"/>
    </xf>
    <xf numFmtId="0" fontId="48" fillId="0" borderId="1" xfId="1"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177" fontId="37" fillId="24" borderId="1" xfId="2" applyNumberFormat="1" applyFont="1" applyFill="1" applyBorder="1" applyAlignment="1">
      <alignment horizontal="center" vertical="center" wrapText="1"/>
    </xf>
    <xf numFmtId="177" fontId="11" fillId="24" borderId="1" xfId="2" applyNumberFormat="1" applyFont="1" applyFill="1" applyBorder="1" applyAlignment="1">
      <alignment horizontal="center" vertical="center" wrapText="1"/>
    </xf>
    <xf numFmtId="3" fontId="0" fillId="24" borderId="1" xfId="0" applyNumberFormat="1" applyFill="1" applyBorder="1" applyAlignment="1">
      <alignment horizontal="center" vertical="center" wrapText="1"/>
    </xf>
    <xf numFmtId="2" fontId="7" fillId="25" borderId="1" xfId="1" applyNumberFormat="1" applyFont="1" applyFill="1" applyBorder="1" applyAlignment="1">
      <alignment horizontal="center" vertical="center" wrapText="1"/>
    </xf>
    <xf numFmtId="0" fontId="11" fillId="0" borderId="1" xfId="932" applyFont="1" applyFill="1" applyBorder="1" applyAlignment="1">
      <alignment horizontal="left" vertical="center" wrapText="1"/>
    </xf>
    <xf numFmtId="9" fontId="82" fillId="0" borderId="42" xfId="937" applyFont="1" applyFill="1" applyBorder="1" applyAlignment="1">
      <alignment horizontal="center" vertical="center"/>
    </xf>
    <xf numFmtId="10" fontId="82" fillId="0" borderId="1" xfId="933" applyNumberFormat="1" applyFont="1" applyFill="1" applyBorder="1" applyAlignment="1">
      <alignment horizontal="center" vertical="center"/>
    </xf>
    <xf numFmtId="10" fontId="82" fillId="0" borderId="1" xfId="932" applyNumberFormat="1" applyFont="1" applyFill="1" applyBorder="1" applyAlignment="1">
      <alignment horizontal="center" vertical="center"/>
    </xf>
    <xf numFmtId="175" fontId="11" fillId="0" borderId="0" xfId="932" applyNumberFormat="1" applyFont="1" applyFill="1" applyAlignment="1">
      <alignment vertical="center"/>
    </xf>
    <xf numFmtId="175" fontId="82" fillId="0" borderId="37" xfId="2" applyNumberFormat="1" applyFont="1" applyFill="1" applyBorder="1" applyAlignment="1">
      <alignment horizontal="center" vertical="center"/>
    </xf>
    <xf numFmtId="0" fontId="48" fillId="0" borderId="1" xfId="1" applyFont="1" applyBorder="1" applyAlignment="1">
      <alignment horizontal="center" vertical="center" wrapText="1"/>
    </xf>
    <xf numFmtId="49" fontId="48" fillId="0" borderId="1" xfId="1" applyNumberFormat="1" applyFont="1" applyFill="1" applyBorder="1" applyAlignment="1">
      <alignment horizontal="center" vertical="center"/>
    </xf>
    <xf numFmtId="0" fontId="48" fillId="25" borderId="2" xfId="66" applyFont="1" applyFill="1" applyBorder="1" applyAlignment="1">
      <alignment horizontal="center" vertical="center" wrapText="1"/>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wrapText="1"/>
    </xf>
    <xf numFmtId="0" fontId="11" fillId="0" borderId="0" xfId="2" applyFont="1" applyFill="1" applyBorder="1" applyAlignment="1">
      <alignment horizontal="left"/>
    </xf>
    <xf numFmtId="1" fontId="11" fillId="24" borderId="1" xfId="2" applyNumberFormat="1" applyFont="1" applyFill="1" applyBorder="1" applyAlignment="1">
      <alignment horizontal="center" vertical="center" wrapText="1"/>
    </xf>
    <xf numFmtId="1" fontId="37" fillId="0" borderId="1" xfId="2" applyNumberFormat="1" applyFont="1" applyFill="1" applyBorder="1" applyAlignment="1">
      <alignment horizontal="center" vertical="center" wrapText="1"/>
    </xf>
    <xf numFmtId="3" fontId="37" fillId="24" borderId="1" xfId="2" applyNumberFormat="1" applyFont="1" applyFill="1" applyBorder="1" applyAlignment="1">
      <alignment horizontal="center" vertical="center" wrapText="1"/>
    </xf>
    <xf numFmtId="3" fontId="37" fillId="0" borderId="1" xfId="2" applyNumberFormat="1" applyFont="1" applyFill="1" applyBorder="1" applyAlignment="1">
      <alignment horizontal="center" vertical="center" wrapText="1"/>
    </xf>
    <xf numFmtId="175" fontId="37" fillId="0" borderId="1" xfId="2" applyNumberFormat="1" applyFont="1" applyFill="1" applyBorder="1" applyAlignment="1">
      <alignment horizontal="center" vertical="center" wrapText="1"/>
    </xf>
    <xf numFmtId="175" fontId="11" fillId="24" borderId="1" xfId="2" applyNumberFormat="1" applyFont="1" applyFill="1" applyBorder="1" applyAlignment="1">
      <alignment horizontal="center" vertical="center" wrapText="1"/>
    </xf>
    <xf numFmtId="175" fontId="37" fillId="24" borderId="1" xfId="2" applyNumberFormat="1" applyFont="1" applyFill="1" applyBorder="1" applyAlignment="1">
      <alignment horizontal="center" vertical="center" wrapText="1"/>
    </xf>
    <xf numFmtId="175" fontId="82" fillId="24" borderId="1" xfId="932" applyNumberFormat="1" applyFont="1" applyFill="1" applyBorder="1" applyAlignment="1">
      <alignment horizontal="center" vertical="center"/>
    </xf>
    <xf numFmtId="49" fontId="11" fillId="25" borderId="1" xfId="2" applyNumberFormat="1" applyFont="1" applyFill="1" applyBorder="1" applyAlignment="1">
      <alignment horizontal="center" vertical="center" wrapText="1"/>
    </xf>
    <xf numFmtId="0" fontId="49" fillId="0" borderId="1" xfId="2" applyFont="1" applyFill="1" applyBorder="1" applyAlignment="1">
      <alignment horizontal="center"/>
    </xf>
    <xf numFmtId="175" fontId="11" fillId="24" borderId="1" xfId="2" applyNumberFormat="1" applyFont="1" applyFill="1" applyBorder="1"/>
    <xf numFmtId="3" fontId="11" fillId="24" borderId="1" xfId="2" applyNumberFormat="1" applyFont="1" applyFill="1" applyBorder="1"/>
    <xf numFmtId="3" fontId="37" fillId="25" borderId="1" xfId="2" applyNumberFormat="1" applyFont="1" applyFill="1" applyBorder="1" applyAlignment="1">
      <alignment horizontal="center" vertical="center" wrapText="1"/>
    </xf>
    <xf numFmtId="175" fontId="37" fillId="34" borderId="1" xfId="2" applyNumberFormat="1" applyFont="1" applyFill="1" applyBorder="1" applyAlignment="1">
      <alignment horizontal="center" vertical="center" wrapText="1"/>
    </xf>
    <xf numFmtId="0" fontId="1" fillId="0" borderId="0" xfId="476"/>
    <xf numFmtId="0" fontId="107" fillId="0" borderId="0" xfId="476" applyFont="1"/>
    <xf numFmtId="0" fontId="106" fillId="0" borderId="0" xfId="476" applyFont="1"/>
    <xf numFmtId="0" fontId="1" fillId="0" borderId="2" xfId="476" applyBorder="1" applyAlignment="1">
      <alignment horizontal="center" vertical="center"/>
    </xf>
    <xf numFmtId="175" fontId="2" fillId="24" borderId="2" xfId="476" applyNumberFormat="1" applyFont="1" applyFill="1" applyBorder="1" applyAlignment="1">
      <alignment horizontal="right" vertical="center"/>
    </xf>
    <xf numFmtId="3" fontId="2" fillId="24" borderId="2" xfId="476" applyNumberFormat="1" applyFont="1" applyFill="1" applyBorder="1" applyAlignment="1">
      <alignment horizontal="right" vertical="center"/>
    </xf>
    <xf numFmtId="3" fontId="2" fillId="24" borderId="2" xfId="476" applyNumberFormat="1" applyFont="1" applyFill="1" applyBorder="1" applyAlignment="1">
      <alignment horizontal="center" vertical="center"/>
    </xf>
    <xf numFmtId="175" fontId="1" fillId="24" borderId="2" xfId="476" applyNumberFormat="1" applyFill="1" applyBorder="1" applyAlignment="1">
      <alignment horizontal="right" vertical="center"/>
    </xf>
    <xf numFmtId="0" fontId="1" fillId="24" borderId="2" xfId="476" applyFill="1" applyBorder="1" applyAlignment="1">
      <alignment horizontal="right" vertical="center"/>
    </xf>
    <xf numFmtId="0" fontId="111" fillId="24" borderId="2" xfId="476" applyFont="1" applyFill="1" applyBorder="1" applyAlignment="1">
      <alignment horizontal="center" vertical="center" wrapText="1"/>
    </xf>
    <xf numFmtId="175" fontId="1" fillId="25" borderId="2" xfId="476" applyNumberFormat="1" applyFill="1" applyBorder="1" applyAlignment="1">
      <alignment horizontal="right" vertical="center"/>
    </xf>
    <xf numFmtId="3" fontId="1" fillId="25" borderId="2" xfId="476" applyNumberFormat="1" applyFill="1" applyBorder="1" applyAlignment="1">
      <alignment horizontal="right" vertical="center"/>
    </xf>
    <xf numFmtId="0" fontId="104" fillId="0" borderId="2" xfId="476" applyFont="1" applyBorder="1" applyAlignment="1">
      <alignment horizontal="center" vertical="center" wrapText="1"/>
    </xf>
    <xf numFmtId="0" fontId="1" fillId="0" borderId="27" xfId="476" applyBorder="1" applyAlignment="1">
      <alignment horizontal="center" vertical="center"/>
    </xf>
    <xf numFmtId="0" fontId="1" fillId="24" borderId="27" xfId="476" applyFill="1" applyBorder="1" applyAlignment="1">
      <alignment horizontal="center" vertical="center"/>
    </xf>
    <xf numFmtId="3" fontId="1" fillId="24" borderId="2" xfId="476" applyNumberFormat="1" applyFill="1" applyBorder="1" applyAlignment="1">
      <alignment horizontal="right" vertical="center"/>
    </xf>
    <xf numFmtId="0" fontId="1" fillId="25" borderId="2" xfId="476" applyFill="1" applyBorder="1" applyAlignment="1">
      <alignment horizontal="right" vertical="center"/>
    </xf>
    <xf numFmtId="0" fontId="104" fillId="0" borderId="1" xfId="476" applyFont="1" applyBorder="1" applyAlignment="1">
      <alignment horizontal="center" vertical="center" wrapText="1"/>
    </xf>
    <xf numFmtId="0" fontId="105" fillId="0" borderId="49" xfId="476" applyFont="1" applyBorder="1" applyAlignment="1">
      <alignment horizontal="center" vertical="center" wrapText="1"/>
    </xf>
    <xf numFmtId="0" fontId="105" fillId="0" borderId="49" xfId="476" applyFont="1" applyBorder="1" applyAlignment="1">
      <alignment horizontal="center" vertical="center"/>
    </xf>
    <xf numFmtId="0" fontId="104" fillId="0" borderId="49" xfId="476" applyFont="1" applyBorder="1" applyAlignment="1">
      <alignment horizontal="center" vertical="center" wrapText="1"/>
    </xf>
    <xf numFmtId="49" fontId="7" fillId="0" borderId="24" xfId="66" applyNumberFormat="1" applyFont="1" applyFill="1" applyBorder="1" applyAlignment="1">
      <alignment horizontal="center" vertical="center"/>
    </xf>
    <xf numFmtId="49" fontId="7" fillId="0" borderId="1" xfId="66" applyNumberFormat="1" applyFont="1" applyFill="1" applyBorder="1" applyAlignment="1">
      <alignment horizontal="center" vertical="center"/>
    </xf>
    <xf numFmtId="49" fontId="7" fillId="0" borderId="29" xfId="66" applyNumberFormat="1" applyFont="1" applyFill="1" applyBorder="1" applyAlignment="1">
      <alignment horizontal="center" vertical="center"/>
    </xf>
    <xf numFmtId="49" fontId="7" fillId="0" borderId="28" xfId="66" applyNumberFormat="1" applyFont="1" applyFill="1" applyBorder="1" applyAlignment="1">
      <alignment horizontal="center" vertical="center"/>
    </xf>
    <xf numFmtId="49" fontId="7" fillId="0" borderId="5" xfId="66" applyNumberFormat="1" applyFont="1" applyFill="1" applyBorder="1" applyAlignment="1">
      <alignment horizontal="center" vertical="center"/>
    </xf>
    <xf numFmtId="0" fontId="41" fillId="0" borderId="0" xfId="0" applyFont="1" applyFill="1" applyAlignment="1">
      <alignment horizontal="center" vertical="center"/>
    </xf>
    <xf numFmtId="0" fontId="7" fillId="0" borderId="0" xfId="1" applyFont="1" applyAlignment="1">
      <alignment horizontal="center" vertical="center"/>
    </xf>
    <xf numFmtId="0" fontId="54" fillId="0" borderId="0" xfId="1" applyFont="1" applyAlignment="1">
      <alignment horizontal="center" vertical="center" wrapText="1"/>
    </xf>
    <xf numFmtId="0" fontId="36" fillId="0" borderId="0" xfId="1" applyFont="1" applyAlignment="1">
      <alignment horizontal="center" vertical="center"/>
    </xf>
    <xf numFmtId="0" fontId="54" fillId="0" borderId="0" xfId="1" applyFont="1" applyFill="1" applyAlignment="1">
      <alignment horizontal="center" vertical="center"/>
    </xf>
    <xf numFmtId="0" fontId="54" fillId="0" borderId="0" xfId="1" applyFont="1" applyAlignment="1">
      <alignment horizontal="center" vertical="center"/>
    </xf>
    <xf numFmtId="0" fontId="7" fillId="0" borderId="19" xfId="1" applyFont="1" applyBorder="1" applyAlignment="1">
      <alignment vertical="center"/>
    </xf>
    <xf numFmtId="0" fontId="48" fillId="0" borderId="1" xfId="1" applyFont="1" applyBorder="1" applyAlignment="1">
      <alignment horizontal="center" vertical="center" wrapText="1"/>
    </xf>
    <xf numFmtId="0" fontId="7" fillId="0" borderId="1" xfId="1" applyFont="1" applyBorder="1" applyAlignment="1">
      <alignment horizontal="center" vertical="center" wrapText="1"/>
    </xf>
    <xf numFmtId="0" fontId="48" fillId="0" borderId="9" xfId="1" applyFont="1" applyBorder="1" applyAlignment="1">
      <alignment horizontal="center" vertical="center" wrapText="1"/>
    </xf>
    <xf numFmtId="0" fontId="48" fillId="0" borderId="2" xfId="1" applyFont="1" applyBorder="1" applyAlignment="1">
      <alignment horizontal="center" vertical="center" wrapText="1"/>
    </xf>
    <xf numFmtId="0" fontId="49" fillId="0" borderId="1" xfId="61" applyFont="1" applyBorder="1" applyAlignment="1">
      <alignment horizontal="center" vertical="center" wrapText="1"/>
    </xf>
    <xf numFmtId="0" fontId="7" fillId="0" borderId="0" xfId="1" applyFont="1" applyFill="1" applyBorder="1" applyAlignment="1">
      <alignment horizontal="center" vertical="center"/>
    </xf>
    <xf numFmtId="0" fontId="11" fillId="0" borderId="0" xfId="61" applyFont="1" applyBorder="1" applyAlignment="1">
      <alignment horizontal="left" vertical="center"/>
    </xf>
    <xf numFmtId="0" fontId="49" fillId="0" borderId="1" xfId="61" applyFont="1" applyBorder="1" applyAlignment="1">
      <alignment horizontal="center" vertical="center"/>
    </xf>
    <xf numFmtId="0" fontId="49" fillId="0" borderId="1" xfId="61" applyFont="1" applyFill="1" applyBorder="1" applyAlignment="1">
      <alignment horizontal="center" vertical="center" wrapText="1"/>
    </xf>
    <xf numFmtId="49" fontId="11" fillId="0" borderId="0" xfId="61" applyNumberFormat="1" applyFont="1" applyBorder="1" applyAlignment="1">
      <alignment horizontal="left" vertical="top"/>
    </xf>
    <xf numFmtId="0" fontId="49" fillId="0" borderId="4" xfId="61" applyFont="1" applyBorder="1" applyAlignment="1">
      <alignment horizontal="center" vertical="center" wrapText="1"/>
    </xf>
    <xf numFmtId="0" fontId="49" fillId="0" borderId="6" xfId="61" applyFont="1" applyBorder="1" applyAlignment="1">
      <alignment horizontal="center" vertical="center" wrapText="1"/>
    </xf>
    <xf numFmtId="0" fontId="49" fillId="0" borderId="9" xfId="61" applyFont="1" applyBorder="1" applyAlignment="1">
      <alignment horizontal="center" vertical="center" wrapText="1"/>
    </xf>
    <xf numFmtId="0" fontId="49" fillId="0" borderId="2" xfId="61" applyFont="1" applyBorder="1" applyAlignment="1">
      <alignment horizontal="center" vertical="center" wrapText="1"/>
    </xf>
    <xf numFmtId="0" fontId="49" fillId="0" borderId="8" xfId="61" applyFont="1" applyBorder="1" applyAlignment="1">
      <alignment horizontal="center" vertical="center" wrapText="1"/>
    </xf>
    <xf numFmtId="0" fontId="49" fillId="0" borderId="7" xfId="61" applyFont="1" applyBorder="1" applyAlignment="1">
      <alignment horizontal="center" vertical="center" wrapText="1"/>
    </xf>
    <xf numFmtId="0" fontId="49" fillId="0" borderId="21" xfId="61" applyFont="1" applyBorder="1" applyAlignment="1">
      <alignment horizontal="center" vertical="center" wrapText="1"/>
    </xf>
    <xf numFmtId="0" fontId="49" fillId="0" borderId="20" xfId="61" applyFont="1" applyBorder="1" applyAlignment="1">
      <alignment horizontal="center" vertical="center" wrapText="1"/>
    </xf>
    <xf numFmtId="0" fontId="49" fillId="0" borderId="3" xfId="61" applyFont="1" applyBorder="1" applyAlignment="1">
      <alignment horizontal="center" vertical="center" wrapText="1"/>
    </xf>
    <xf numFmtId="0" fontId="49" fillId="0" borderId="5" xfId="61" applyFont="1" applyBorder="1" applyAlignment="1">
      <alignment horizontal="center" vertical="center" wrapText="1"/>
    </xf>
    <xf numFmtId="0" fontId="36" fillId="0" borderId="0" xfId="49" applyFont="1" applyFill="1" applyAlignment="1">
      <alignment horizontal="center" vertical="center"/>
    </xf>
    <xf numFmtId="0" fontId="43" fillId="0" borderId="1" xfId="0" applyFont="1" applyBorder="1" applyAlignment="1">
      <alignment horizontal="center" vertical="center"/>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43" fillId="0" borderId="3" xfId="0" applyFont="1" applyBorder="1" applyAlignment="1">
      <alignment horizontal="center" vertical="center"/>
    </xf>
    <xf numFmtId="0" fontId="7" fillId="0" borderId="0" xfId="49" applyFont="1" applyAlignment="1">
      <alignment horizontal="center"/>
    </xf>
    <xf numFmtId="0" fontId="5" fillId="25" borderId="19" xfId="1" applyFont="1" applyFill="1" applyBorder="1" applyAlignment="1">
      <alignment horizontal="center" vertical="center" wrapText="1"/>
    </xf>
    <xf numFmtId="0" fontId="46" fillId="0" borderId="0" xfId="1" applyFont="1" applyAlignment="1">
      <alignment horizontal="center" vertical="center" wrapText="1"/>
    </xf>
    <xf numFmtId="0" fontId="47" fillId="0" borderId="0" xfId="1" applyFont="1" applyAlignment="1">
      <alignment horizontal="center" vertical="center"/>
    </xf>
    <xf numFmtId="0" fontId="48" fillId="0" borderId="0" xfId="1" applyFont="1" applyAlignment="1">
      <alignment horizontal="center" vertical="center"/>
    </xf>
    <xf numFmtId="0" fontId="46" fillId="0" borderId="0" xfId="1" applyFont="1" applyAlignment="1">
      <alignment horizontal="center" vertical="center"/>
    </xf>
    <xf numFmtId="0" fontId="48" fillId="0" borderId="0" xfId="1" applyFont="1" applyFill="1" applyBorder="1" applyAlignment="1">
      <alignment horizontal="center" vertical="center"/>
    </xf>
    <xf numFmtId="0" fontId="48" fillId="0" borderId="4" xfId="1" applyFont="1" applyBorder="1" applyAlignment="1">
      <alignment horizontal="center" vertical="center" wrapText="1"/>
    </xf>
    <xf numFmtId="0" fontId="48" fillId="0" borderId="6" xfId="1" applyFont="1" applyBorder="1" applyAlignment="1">
      <alignment horizontal="center" vertical="center" wrapText="1"/>
    </xf>
    <xf numFmtId="0" fontId="48" fillId="0" borderId="3" xfId="1" applyFont="1" applyBorder="1" applyAlignment="1">
      <alignment horizontal="center" vertical="center" wrapText="1"/>
    </xf>
    <xf numFmtId="0" fontId="80" fillId="0" borderId="1" xfId="932" applyFont="1" applyFill="1" applyBorder="1" applyAlignment="1">
      <alignment horizontal="center" vertical="center"/>
    </xf>
    <xf numFmtId="0" fontId="78" fillId="0" borderId="0" xfId="932" applyFont="1" applyFill="1" applyBorder="1" applyAlignment="1">
      <alignment horizontal="left" vertical="center" wrapText="1"/>
    </xf>
    <xf numFmtId="0" fontId="89" fillId="0" borderId="0" xfId="932" applyFont="1" applyFill="1" applyBorder="1" applyAlignment="1">
      <alignment horizontal="left" vertical="center" wrapText="1"/>
    </xf>
    <xf numFmtId="0" fontId="81" fillId="0" borderId="0" xfId="932"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37" fillId="0" borderId="0" xfId="0" applyFont="1" applyFill="1" applyAlignment="1">
      <alignment horizontal="center" vertical="center"/>
    </xf>
    <xf numFmtId="0" fontId="77" fillId="0" borderId="0" xfId="0" applyFont="1" applyFill="1" applyAlignment="1">
      <alignment horizontal="center" vertical="center"/>
    </xf>
    <xf numFmtId="0" fontId="37" fillId="0" borderId="1" xfId="2" applyFont="1" applyFill="1" applyBorder="1" applyAlignment="1">
      <alignment horizontal="center" vertical="center" wrapText="1"/>
    </xf>
    <xf numFmtId="0" fontId="37" fillId="0" borderId="1" xfId="2" applyNumberFormat="1" applyFont="1" applyFill="1" applyBorder="1" applyAlignment="1">
      <alignment horizontal="center" vertical="center" wrapText="1"/>
    </xf>
    <xf numFmtId="0" fontId="37" fillId="0" borderId="0" xfId="2" applyFont="1" applyFill="1" applyAlignment="1">
      <alignment horizontal="center" vertical="top" wrapText="1"/>
    </xf>
    <xf numFmtId="0" fontId="37" fillId="0" borderId="1" xfId="0" applyFont="1" applyFill="1" applyBorder="1" applyAlignment="1">
      <alignment horizontal="center" vertical="center" wrapText="1"/>
    </xf>
    <xf numFmtId="0" fontId="37" fillId="0" borderId="9" xfId="2" applyNumberFormat="1" applyFont="1" applyFill="1" applyBorder="1" applyAlignment="1">
      <alignment horizontal="center" vertical="center" wrapText="1"/>
    </xf>
    <xf numFmtId="0" fontId="37" fillId="0" borderId="5" xfId="2" applyNumberFormat="1" applyFont="1" applyFill="1" applyBorder="1" applyAlignment="1">
      <alignment horizontal="center" vertical="center" wrapText="1"/>
    </xf>
    <xf numFmtId="0" fontId="37" fillId="0" borderId="2" xfId="2" applyNumberFormat="1" applyFont="1" applyFill="1" applyBorder="1" applyAlignment="1">
      <alignment horizontal="center" vertical="center" wrapText="1"/>
    </xf>
    <xf numFmtId="0" fontId="37" fillId="0" borderId="1" xfId="2" applyFont="1" applyFill="1" applyBorder="1" applyAlignment="1">
      <alignment horizontal="center" vertical="center"/>
    </xf>
    <xf numFmtId="0" fontId="37" fillId="0" borderId="2" xfId="2" applyFont="1" applyFill="1" applyBorder="1" applyAlignment="1">
      <alignment horizontal="center" vertical="center" wrapText="1"/>
    </xf>
    <xf numFmtId="0" fontId="37" fillId="0" borderId="21" xfId="2" applyFont="1" applyFill="1" applyBorder="1" applyAlignment="1">
      <alignment horizontal="center" vertical="center" wrapText="1"/>
    </xf>
    <xf numFmtId="0" fontId="37" fillId="0" borderId="20" xfId="2" applyFont="1" applyFill="1" applyBorder="1" applyAlignment="1">
      <alignment horizontal="center" vertical="center" wrapText="1"/>
    </xf>
    <xf numFmtId="0" fontId="11" fillId="0" borderId="0" xfId="2" applyFont="1" applyFill="1" applyAlignment="1">
      <alignment horizontal="left" vertical="center" wrapText="1"/>
    </xf>
    <xf numFmtId="0" fontId="11" fillId="0" borderId="0" xfId="2" applyFont="1" applyFill="1" applyAlignment="1">
      <alignment horizontal="left" wrapText="1"/>
    </xf>
    <xf numFmtId="0" fontId="11" fillId="0" borderId="0" xfId="2" applyFont="1" applyFill="1" applyBorder="1" applyAlignment="1">
      <alignment horizontal="left" wrapText="1"/>
    </xf>
    <xf numFmtId="0" fontId="11" fillId="0" borderId="0" xfId="2" applyFont="1" applyFill="1" applyBorder="1" applyAlignment="1">
      <alignment horizontal="left"/>
    </xf>
    <xf numFmtId="0" fontId="94" fillId="0" borderId="4" xfId="936" applyFont="1" applyFill="1" applyBorder="1" applyAlignment="1">
      <alignment horizontal="center" vertical="center"/>
    </xf>
    <xf numFmtId="0" fontId="94" fillId="0" borderId="6" xfId="936" applyFont="1" applyFill="1" applyBorder="1" applyAlignment="1">
      <alignment horizontal="center" vertical="center"/>
    </xf>
    <xf numFmtId="0" fontId="94" fillId="0" borderId="1" xfId="2" applyFont="1" applyFill="1" applyBorder="1" applyAlignment="1">
      <alignment horizontal="center" vertical="center" wrapText="1"/>
    </xf>
    <xf numFmtId="0" fontId="94" fillId="0" borderId="3" xfId="936" applyFont="1" applyFill="1" applyBorder="1" applyAlignment="1">
      <alignment horizontal="center" vertical="center"/>
    </xf>
    <xf numFmtId="0" fontId="94" fillId="0" borderId="4" xfId="2" applyFont="1" applyFill="1" applyBorder="1" applyAlignment="1">
      <alignment horizontal="center" vertical="center" wrapText="1"/>
    </xf>
    <xf numFmtId="0" fontId="94" fillId="0" borderId="3" xfId="2" applyFont="1" applyFill="1" applyBorder="1" applyAlignment="1">
      <alignment horizontal="center" vertical="center" wrapText="1"/>
    </xf>
    <xf numFmtId="0" fontId="7" fillId="0" borderId="0" xfId="1" applyFont="1" applyFill="1" applyAlignment="1">
      <alignment horizontal="center" vertical="center"/>
    </xf>
    <xf numFmtId="0" fontId="11" fillId="0" borderId="0" xfId="2" applyFont="1" applyFill="1" applyAlignment="1">
      <alignment horizontal="center"/>
    </xf>
    <xf numFmtId="0" fontId="37" fillId="0" borderId="0" xfId="2" applyFont="1" applyFill="1" applyAlignment="1">
      <alignment horizontal="center"/>
    </xf>
    <xf numFmtId="0" fontId="94" fillId="0" borderId="9" xfId="2" applyFont="1" applyFill="1" applyBorder="1" applyAlignment="1">
      <alignment horizontal="center" vertical="center" wrapText="1"/>
    </xf>
    <xf numFmtId="0" fontId="94" fillId="0" borderId="5" xfId="2" applyFont="1" applyFill="1" applyBorder="1" applyAlignment="1">
      <alignment horizontal="center" vertical="center" wrapText="1"/>
    </xf>
    <xf numFmtId="0" fontId="94" fillId="0" borderId="2" xfId="2" applyFont="1" applyFill="1" applyBorder="1" applyAlignment="1">
      <alignment horizontal="center" vertical="center" wrapText="1"/>
    </xf>
    <xf numFmtId="0" fontId="94" fillId="0" borderId="1" xfId="2" applyFont="1" applyFill="1" applyBorder="1" applyAlignment="1">
      <alignment horizontal="center" vertical="center"/>
    </xf>
    <xf numFmtId="0" fontId="36" fillId="0" borderId="0" xfId="1" applyFont="1" applyFill="1" applyAlignment="1">
      <alignment horizontal="center" vertical="center"/>
    </xf>
    <xf numFmtId="0" fontId="94" fillId="0" borderId="48" xfId="936" applyFont="1" applyFill="1" applyBorder="1" applyAlignment="1">
      <alignment horizontal="center" vertical="center" wrapText="1"/>
    </xf>
    <xf numFmtId="0" fontId="94" fillId="0" borderId="0" xfId="936" applyFont="1" applyFill="1" applyBorder="1" applyAlignment="1">
      <alignment horizontal="center" vertical="center" wrapText="1"/>
    </xf>
    <xf numFmtId="0" fontId="94" fillId="0" borderId="21" xfId="936" applyFont="1" applyFill="1" applyBorder="1" applyAlignment="1">
      <alignment horizontal="center" vertical="center" wrapText="1"/>
    </xf>
    <xf numFmtId="0" fontId="94" fillId="0" borderId="19" xfId="936" applyFont="1" applyFill="1" applyBorder="1" applyAlignment="1">
      <alignment horizontal="center" vertical="center" wrapText="1"/>
    </xf>
    <xf numFmtId="0" fontId="36" fillId="25" borderId="0" xfId="49" applyFont="1" applyFill="1" applyBorder="1" applyAlignment="1">
      <alignment horizontal="center" wrapText="1"/>
    </xf>
    <xf numFmtId="0" fontId="102" fillId="25" borderId="0" xfId="49" applyFont="1" applyFill="1" applyBorder="1" applyAlignment="1">
      <alignment horizontal="center"/>
    </xf>
    <xf numFmtId="0" fontId="99" fillId="0" borderId="9" xfId="2" applyFont="1" applyFill="1" applyBorder="1" applyAlignment="1">
      <alignment horizontal="center" vertical="center" wrapText="1"/>
    </xf>
    <xf numFmtId="0" fontId="99" fillId="0" borderId="2" xfId="2" applyFont="1" applyFill="1" applyBorder="1" applyAlignment="1">
      <alignment horizontal="center" vertical="center" wrapText="1"/>
    </xf>
    <xf numFmtId="0" fontId="100" fillId="0" borderId="9" xfId="45" applyFont="1" applyFill="1" applyBorder="1" applyAlignment="1">
      <alignment horizontal="center" vertical="center" wrapText="1"/>
    </xf>
    <xf numFmtId="0" fontId="100" fillId="0" borderId="2" xfId="45" applyFont="1" applyFill="1" applyBorder="1" applyAlignment="1">
      <alignment horizontal="center" vertical="center" wrapText="1"/>
    </xf>
    <xf numFmtId="0" fontId="98" fillId="0" borderId="9" xfId="49" applyFont="1" applyFill="1" applyBorder="1" applyAlignment="1">
      <alignment horizontal="center" vertical="center"/>
    </xf>
    <xf numFmtId="0" fontId="98" fillId="0" borderId="2" xfId="49" applyFont="1" applyFill="1" applyBorder="1" applyAlignment="1">
      <alignment horizontal="center" vertical="center"/>
    </xf>
    <xf numFmtId="0" fontId="98" fillId="0" borderId="1" xfId="49" applyFont="1" applyFill="1" applyBorder="1" applyAlignment="1">
      <alignment horizontal="center" vertical="center" wrapText="1"/>
    </xf>
    <xf numFmtId="0" fontId="98" fillId="0" borderId="9" xfId="49" applyFont="1" applyFill="1" applyBorder="1" applyAlignment="1">
      <alignment horizontal="center" vertical="center" wrapText="1"/>
    </xf>
    <xf numFmtId="0" fontId="98" fillId="0" borderId="2" xfId="49" applyFont="1" applyFill="1" applyBorder="1" applyAlignment="1">
      <alignment horizontal="center" vertical="center" wrapText="1"/>
    </xf>
    <xf numFmtId="0" fontId="99" fillId="0" borderId="1" xfId="49" applyFont="1" applyFill="1" applyBorder="1" applyAlignment="1" applyProtection="1">
      <alignment horizontal="center" vertical="center" wrapText="1"/>
    </xf>
    <xf numFmtId="0" fontId="99" fillId="0" borderId="9" xfId="49" applyFont="1" applyFill="1" applyBorder="1" applyAlignment="1" applyProtection="1">
      <alignment horizontal="center" vertical="center" wrapText="1"/>
    </xf>
    <xf numFmtId="0" fontId="99" fillId="0" borderId="2" xfId="49" applyFont="1" applyFill="1" applyBorder="1" applyAlignment="1" applyProtection="1">
      <alignment horizontal="center" vertical="center" wrapText="1"/>
    </xf>
    <xf numFmtId="0" fontId="36" fillId="0" borderId="19" xfId="49" applyFont="1" applyFill="1" applyBorder="1" applyAlignment="1">
      <alignment horizontal="center" vertical="center"/>
    </xf>
    <xf numFmtId="0" fontId="98" fillId="0" borderId="5" xfId="49" applyFont="1" applyFill="1" applyBorder="1" applyAlignment="1">
      <alignment horizontal="center" vertical="center" wrapText="1"/>
    </xf>
    <xf numFmtId="0" fontId="98" fillId="0" borderId="8" xfId="49" applyFont="1" applyFill="1" applyBorder="1" applyAlignment="1">
      <alignment horizontal="center" vertical="center" wrapText="1"/>
    </xf>
    <xf numFmtId="0" fontId="98" fillId="0" borderId="48" xfId="49" applyFont="1" applyFill="1" applyBorder="1" applyAlignment="1">
      <alignment horizontal="center" vertical="center" wrapText="1"/>
    </xf>
    <xf numFmtId="0" fontId="98" fillId="0" borderId="21" xfId="49" applyFont="1" applyFill="1" applyBorder="1" applyAlignment="1">
      <alignment horizontal="center" vertical="center" wrapText="1"/>
    </xf>
    <xf numFmtId="0" fontId="98" fillId="0" borderId="4" xfId="49" applyFont="1" applyFill="1" applyBorder="1" applyAlignment="1">
      <alignment horizontal="center" vertical="center" wrapText="1"/>
    </xf>
    <xf numFmtId="0" fontId="98" fillId="0" borderId="6" xfId="49" applyFont="1" applyFill="1" applyBorder="1" applyAlignment="1">
      <alignment horizontal="center" vertical="center" wrapText="1"/>
    </xf>
    <xf numFmtId="0" fontId="98" fillId="0" borderId="3" xfId="49" applyFont="1" applyFill="1" applyBorder="1" applyAlignment="1">
      <alignment horizontal="center" vertical="center" wrapText="1"/>
    </xf>
    <xf numFmtId="0" fontId="37" fillId="0" borderId="0" xfId="2" applyFont="1" applyFill="1" applyAlignment="1">
      <alignment horizontal="center" vertical="center"/>
    </xf>
    <xf numFmtId="0" fontId="41" fillId="0" borderId="0" xfId="2" applyFont="1" applyFill="1" applyAlignment="1">
      <alignment horizont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19" xfId="0" applyFont="1" applyBorder="1" applyAlignment="1">
      <alignment horizontal="center" vertical="top"/>
    </xf>
    <xf numFmtId="0" fontId="2" fillId="0" borderId="8"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3" xfId="0" applyFont="1" applyBorder="1" applyAlignment="1">
      <alignment horizontal="center" vertical="center" wrapText="1"/>
    </xf>
    <xf numFmtId="0" fontId="106" fillId="0" borderId="0" xfId="476" applyFont="1" applyAlignment="1">
      <alignment wrapText="1"/>
    </xf>
    <xf numFmtId="0" fontId="107" fillId="0" borderId="0" xfId="476" applyFont="1" applyAlignment="1">
      <alignment wrapText="1"/>
    </xf>
    <xf numFmtId="0" fontId="107" fillId="0" borderId="0" xfId="476" applyFont="1" applyAlignment="1"/>
    <xf numFmtId="0" fontId="104" fillId="0" borderId="49" xfId="476" applyFont="1" applyBorder="1" applyAlignment="1">
      <alignment horizontal="center" vertical="center" wrapText="1"/>
    </xf>
    <xf numFmtId="0" fontId="102" fillId="0" borderId="54" xfId="476" applyFont="1" applyBorder="1" applyAlignment="1">
      <alignment horizontal="center" vertical="center"/>
    </xf>
    <xf numFmtId="0" fontId="102" fillId="0" borderId="55" xfId="476" applyFont="1" applyBorder="1" applyAlignment="1">
      <alignment horizontal="center" vertical="center"/>
    </xf>
    <xf numFmtId="0" fontId="102" fillId="0" borderId="56" xfId="476" applyFont="1" applyBorder="1" applyAlignment="1">
      <alignment horizontal="center" vertical="center"/>
    </xf>
    <xf numFmtId="0" fontId="104" fillId="33" borderId="54" xfId="476" applyFont="1" applyFill="1" applyBorder="1" applyAlignment="1">
      <alignment horizontal="center" vertical="center" wrapText="1"/>
    </xf>
    <xf numFmtId="0" fontId="104" fillId="33" borderId="55" xfId="476" applyFont="1" applyFill="1" applyBorder="1" applyAlignment="1">
      <alignment horizontal="center" vertical="center" wrapText="1"/>
    </xf>
    <xf numFmtId="0" fontId="104" fillId="33" borderId="56" xfId="476" applyFont="1" applyFill="1" applyBorder="1" applyAlignment="1">
      <alignment horizontal="center" vertical="center" wrapText="1"/>
    </xf>
    <xf numFmtId="0" fontId="2" fillId="0" borderId="0" xfId="476" applyFont="1" applyAlignment="1">
      <alignment horizontal="center" vertical="center" wrapText="1"/>
    </xf>
    <xf numFmtId="0" fontId="2" fillId="0" borderId="0" xfId="476" applyFont="1" applyAlignment="1">
      <alignment horizontal="center" vertical="center"/>
    </xf>
    <xf numFmtId="0" fontId="1" fillId="0" borderId="0" xfId="476" applyAlignment="1">
      <alignment horizontal="center"/>
    </xf>
    <xf numFmtId="0" fontId="104" fillId="0" borderId="49" xfId="476" applyFont="1" applyBorder="1" applyAlignment="1">
      <alignment horizontal="center" vertical="center"/>
    </xf>
    <xf numFmtId="0" fontId="1" fillId="0" borderId="49" xfId="476" applyBorder="1" applyAlignment="1">
      <alignment horizontal="center" vertical="center"/>
    </xf>
    <xf numFmtId="2" fontId="104" fillId="0" borderId="49" xfId="476" applyNumberFormat="1" applyFont="1" applyBorder="1" applyAlignment="1">
      <alignment horizontal="center" vertical="center" wrapText="1"/>
    </xf>
    <xf numFmtId="0" fontId="1" fillId="0" borderId="49" xfId="476" applyBorder="1" applyAlignment="1">
      <alignment horizontal="center" vertical="center" wrapText="1"/>
    </xf>
  </cellXfs>
  <cellStyles count="938">
    <cellStyle name=" 1" xfId="69"/>
    <cellStyle name=" 1 2" xfId="70"/>
    <cellStyle name=" 1 3" xfId="71"/>
    <cellStyle name="_2010 СТРУКТУРА СВОД" xfId="72"/>
    <cellStyle name="_2010 СТРУКТУРА-с зарпл." xfId="73"/>
    <cellStyle name="_4.1 и 5 Финпланы" xfId="74"/>
    <cellStyle name="_4.1 и 5 Финпланы (1)" xfId="75"/>
    <cellStyle name="_Copy of ДРСК_1" xfId="76"/>
    <cellStyle name="_ГКПЗ 09 по типам закупки" xfId="77"/>
    <cellStyle name="_ДРСК, ИПР 2010 Приложение 1свод" xfId="78"/>
    <cellStyle name="_Инвест-структура 2011 26.10.10" xfId="79"/>
    <cellStyle name="_Инвест-структура_ХЭС_22.10.2010" xfId="80"/>
    <cellStyle name="_Инвест-структура_ХЭС_29.10.2010" xfId="81"/>
    <cellStyle name="_ИПР 2011-2017  ХЭС  от 21.02.12" xfId="82"/>
    <cellStyle name="_ИПР 2011-2017 ХЭС  10.01.12 ПРАВИЛЬНЫЙ" xfId="83"/>
    <cellStyle name="_ИПР 2011-2017 ХЭС 16.12.11 на РАО" xfId="84"/>
    <cellStyle name="_ИПР 2012 ХЭС  12.01.12" xfId="85"/>
    <cellStyle name="_ИПР 2014-2018 ХЭС 06.12.12" xfId="86"/>
    <cellStyle name="_Книга2" xfId="87"/>
    <cellStyle name="_Книга4" xfId="88"/>
    <cellStyle name="_Лист1" xfId="89"/>
    <cellStyle name="_Лист2" xfId="90"/>
    <cellStyle name="_Модель Стратегия Ленэнерго_3" xfId="91"/>
    <cellStyle name="_Прил 14 ( 29 ноября)" xfId="92"/>
    <cellStyle name="_Прил 25а_ЕАО_25.12.2009" xfId="93"/>
    <cellStyle name="_Прил 25а_свод_02.11.2009" xfId="94"/>
    <cellStyle name="_Прил 4.1, 4.3 ИПР 2013-2017 24.01.12 СЕМЫКИН" xfId="95"/>
    <cellStyle name="_Прил 4_21.04.2009_СВОД" xfId="96"/>
    <cellStyle name="_Прил. 1.2, 2.2" xfId="97"/>
    <cellStyle name="_прил. 1.4" xfId="98"/>
    <cellStyle name="_Прил.1 Финансирование ИПР 2011-2013" xfId="99"/>
    <cellStyle name="_Прил.10 Отчет об исполнении  финплана 2009-2010" xfId="100"/>
    <cellStyle name="_Прил.4 Отчет об источниках финансирования ИПР 2009-2010 ХЭС" xfId="101"/>
    <cellStyle name="_Прил.9 Финплан 2011-2013" xfId="102"/>
    <cellStyle name="_Прилож. Л к регл. РАО ХЭС 28.11.11 1" xfId="103"/>
    <cellStyle name="_Приложение  2.2; 2.3 ИПР 2013 25.12.12" xfId="104"/>
    <cellStyle name="_Приложение 1 - ЮЯ 2010-2012 гг." xfId="105"/>
    <cellStyle name="_Приложение 1.2_ЮЯ" xfId="106"/>
    <cellStyle name="_Приложение 1.4 ИПР 2013г. ХЭС 21.12.12" xfId="107"/>
    <cellStyle name="_Приложение 14" xfId="108"/>
    <cellStyle name="_Приложение 14 ИПР 2013г. ХЭС 24.12.12" xfId="109"/>
    <cellStyle name="_Приложение 2 (3 вариант)" xfId="110"/>
    <cellStyle name="_Приложение 2 в формате Приложения 8" xfId="111"/>
    <cellStyle name="_Приложение 2 фин. модель ДРСК 01.03.2011 г." xfId="112"/>
    <cellStyle name="_Приложение 4 от 11.01.10" xfId="113"/>
    <cellStyle name="_Приложение 5 ИПР 2013-2017" xfId="114"/>
    <cellStyle name="_Приложение 6" xfId="115"/>
    <cellStyle name="_Приложение 6.1_ЕАО от Артура" xfId="116"/>
    <cellStyle name="_Приложение 7.1" xfId="117"/>
    <cellStyle name="_Приложение 8а" xfId="118"/>
    <cellStyle name="_Приложение №1" xfId="119"/>
    <cellStyle name="_Приложение Ж (инвест.стр-ра)" xfId="120"/>
    <cellStyle name="_Приложения  4.1 ОАО ДРСК,4.2 ХЭС" xfId="121"/>
    <cellStyle name="_Приложения 11 г. ХЭС 28.03.11 утв. Чудовым" xfId="122"/>
    <cellStyle name="_Приложения на Прав-во ХЭС 12.01.12" xfId="123"/>
    <cellStyle name="_таблица 14 ЕАО." xfId="124"/>
    <cellStyle name="_таблица 14 Перечень ИПР и план финансирования 2010г ЕАО." xfId="125"/>
    <cellStyle name="_Услуги ТПиР" xfId="126"/>
    <cellStyle name="_ф 2ГД - форма отчета ГД по закупкам (по видам закупок)" xfId="127"/>
    <cellStyle name="_Финплан ДРСК 2011-2013 17.02.10 Семыкин" xfId="128"/>
    <cellStyle name="_ЮЯ_РАО ЭСВ (1)" xfId="129"/>
    <cellStyle name="20% - Акцент1 2" xfId="4"/>
    <cellStyle name="20% - Акцент1 2 2" xfId="130"/>
    <cellStyle name="20% - Акцент1 2 2 2" xfId="131"/>
    <cellStyle name="20% - Акцент1 2 3" xfId="132"/>
    <cellStyle name="20% - Акцент1 3" xfId="133"/>
    <cellStyle name="20% - Акцент1 3 2" xfId="134"/>
    <cellStyle name="20% - Акцент1 3 2 2" xfId="135"/>
    <cellStyle name="20% - Акцент1 3 3" xfId="136"/>
    <cellStyle name="20% - Акцент1 4" xfId="137"/>
    <cellStyle name="20% - Акцент1 4 2" xfId="138"/>
    <cellStyle name="20% - Акцент2 2" xfId="5"/>
    <cellStyle name="20% - Акцент2 2 2" xfId="139"/>
    <cellStyle name="20% - Акцент2 2 2 2" xfId="140"/>
    <cellStyle name="20% - Акцент2 2 3" xfId="141"/>
    <cellStyle name="20% - Акцент2 3" xfId="142"/>
    <cellStyle name="20% - Акцент2 3 2" xfId="143"/>
    <cellStyle name="20% - Акцент2 3 2 2" xfId="144"/>
    <cellStyle name="20% - Акцент2 3 3" xfId="145"/>
    <cellStyle name="20% - Акцент2 4" xfId="146"/>
    <cellStyle name="20% - Акцент2 4 2" xfId="147"/>
    <cellStyle name="20% - Акцент3 2" xfId="6"/>
    <cellStyle name="20% - Акцент3 2 2" xfId="148"/>
    <cellStyle name="20% - Акцент3 2 2 2" xfId="149"/>
    <cellStyle name="20% - Акцент3 2 3" xfId="150"/>
    <cellStyle name="20% - Акцент3 3" xfId="151"/>
    <cellStyle name="20% - Акцент3 3 2" xfId="152"/>
    <cellStyle name="20% - Акцент3 3 2 2" xfId="153"/>
    <cellStyle name="20% - Акцент3 3 3" xfId="154"/>
    <cellStyle name="20% - Акцент3 4" xfId="155"/>
    <cellStyle name="20% - Акцент3 4 2" xfId="156"/>
    <cellStyle name="20% - Акцент4 2" xfId="7"/>
    <cellStyle name="20% - Акцент4 2 2" xfId="157"/>
    <cellStyle name="20% - Акцент4 2 2 2" xfId="158"/>
    <cellStyle name="20% - Акцент4 2 3" xfId="159"/>
    <cellStyle name="20% - Акцент4 3" xfId="160"/>
    <cellStyle name="20% - Акцент4 3 2" xfId="161"/>
    <cellStyle name="20% - Акцент4 3 2 2" xfId="162"/>
    <cellStyle name="20% - Акцент4 3 3" xfId="163"/>
    <cellStyle name="20% - Акцент4 4" xfId="164"/>
    <cellStyle name="20% - Акцент4 4 2" xfId="165"/>
    <cellStyle name="20% - Акцент5 2" xfId="8"/>
    <cellStyle name="20% - Акцент5 2 2" xfId="166"/>
    <cellStyle name="20% - Акцент5 2 2 2" xfId="167"/>
    <cellStyle name="20% - Акцент5 2 3" xfId="168"/>
    <cellStyle name="20% - Акцент5 3" xfId="169"/>
    <cellStyle name="20% - Акцент5 3 2" xfId="170"/>
    <cellStyle name="20% - Акцент6 2" xfId="9"/>
    <cellStyle name="20% - Акцент6 2 2" xfId="171"/>
    <cellStyle name="20% - Акцент6 2 2 2" xfId="172"/>
    <cellStyle name="20% - Акцент6 2 3" xfId="173"/>
    <cellStyle name="20% - Акцент6 3" xfId="174"/>
    <cellStyle name="20% - Акцент6 3 2" xfId="175"/>
    <cellStyle name="40% - Акцент1 2" xfId="10"/>
    <cellStyle name="40% - Акцент1 2 2" xfId="176"/>
    <cellStyle name="40% - Акцент1 2 2 2" xfId="177"/>
    <cellStyle name="40% - Акцент1 2 3" xfId="178"/>
    <cellStyle name="40% - Акцент1 3" xfId="179"/>
    <cellStyle name="40% - Акцент1 3 2" xfId="180"/>
    <cellStyle name="40% - Акцент1 3 2 2" xfId="181"/>
    <cellStyle name="40% - Акцент1 3 3" xfId="182"/>
    <cellStyle name="40% - Акцент1 4" xfId="183"/>
    <cellStyle name="40% - Акцент1 4 2" xfId="184"/>
    <cellStyle name="40% - Акцент2 2" xfId="11"/>
    <cellStyle name="40% - Акцент2 2 2" xfId="185"/>
    <cellStyle name="40% - Акцент2 2 2 2" xfId="186"/>
    <cellStyle name="40% - Акцент2 2 3" xfId="187"/>
    <cellStyle name="40% - Акцент2 3" xfId="188"/>
    <cellStyle name="40% - Акцент2 3 2" xfId="189"/>
    <cellStyle name="40% - Акцент3 2" xfId="12"/>
    <cellStyle name="40% - Акцент3 2 2" xfId="190"/>
    <cellStyle name="40% - Акцент3 2 2 2" xfId="191"/>
    <cellStyle name="40% - Акцент3 2 3" xfId="192"/>
    <cellStyle name="40% - Акцент3 3" xfId="193"/>
    <cellStyle name="40% - Акцент3 3 2" xfId="194"/>
    <cellStyle name="40% - Акцент3 3 2 2" xfId="195"/>
    <cellStyle name="40% - Акцент3 3 3" xfId="196"/>
    <cellStyle name="40% - Акцент3 4" xfId="197"/>
    <cellStyle name="40% - Акцент3 4 2" xfId="198"/>
    <cellStyle name="40% - Акцент4 2" xfId="13"/>
    <cellStyle name="40% - Акцент4 2 2" xfId="199"/>
    <cellStyle name="40% - Акцент4 2 2 2" xfId="200"/>
    <cellStyle name="40% - Акцент4 2 3" xfId="201"/>
    <cellStyle name="40% - Акцент4 3" xfId="202"/>
    <cellStyle name="40% - Акцент4 3 2" xfId="203"/>
    <cellStyle name="40% - Акцент4 3 2 2" xfId="204"/>
    <cellStyle name="40% - Акцент4 3 3" xfId="205"/>
    <cellStyle name="40% - Акцент4 4" xfId="206"/>
    <cellStyle name="40% - Акцент4 4 2" xfId="207"/>
    <cellStyle name="40% - Акцент5 2" xfId="14"/>
    <cellStyle name="40% - Акцент5 2 2" xfId="208"/>
    <cellStyle name="40% - Акцент5 2 2 2" xfId="209"/>
    <cellStyle name="40% - Акцент5 2 3" xfId="210"/>
    <cellStyle name="40% - Акцент5 3" xfId="211"/>
    <cellStyle name="40% - Акцент5 3 2" xfId="212"/>
    <cellStyle name="40% - Акцент6 2" xfId="15"/>
    <cellStyle name="40% - Акцент6 2 2" xfId="213"/>
    <cellStyle name="40% - Акцент6 2 2 2" xfId="214"/>
    <cellStyle name="40% - Акцент6 2 3" xfId="215"/>
    <cellStyle name="40% - Акцент6 3" xfId="216"/>
    <cellStyle name="40% - Акцент6 3 2" xfId="217"/>
    <cellStyle name="40% - Акцент6 3 2 2" xfId="218"/>
    <cellStyle name="40% - Акцент6 3 3" xfId="219"/>
    <cellStyle name="40% - Акцент6 4" xfId="220"/>
    <cellStyle name="40% - Акцент6 4 2" xfId="221"/>
    <cellStyle name="60% - Акцент1 2" xfId="16"/>
    <cellStyle name="60% - Акцент1 2 2" xfId="222"/>
    <cellStyle name="60% - Акцент1 2 2 2" xfId="223"/>
    <cellStyle name="60% - Акцент1 2 3" xfId="224"/>
    <cellStyle name="60% - Акцент1 3" xfId="225"/>
    <cellStyle name="60% - Акцент2 2" xfId="17"/>
    <cellStyle name="60% - Акцент2 2 2" xfId="226"/>
    <cellStyle name="60% - Акцент2 2 2 2" xfId="227"/>
    <cellStyle name="60% - Акцент2 2 3" xfId="228"/>
    <cellStyle name="60% - Акцент2 3" xfId="229"/>
    <cellStyle name="60% - Акцент3 2" xfId="18"/>
    <cellStyle name="60% - Акцент3 2 2" xfId="230"/>
    <cellStyle name="60% - Акцент3 2 2 2" xfId="231"/>
    <cellStyle name="60% - Акцент3 2 3" xfId="232"/>
    <cellStyle name="60% - Акцент3 3" xfId="233"/>
    <cellStyle name="60% - Акцент4 2" xfId="19"/>
    <cellStyle name="60% - Акцент4 2 2" xfId="234"/>
    <cellStyle name="60% - Акцент4 2 2 2" xfId="235"/>
    <cellStyle name="60% - Акцент4 2 3" xfId="236"/>
    <cellStyle name="60% - Акцент4 3" xfId="237"/>
    <cellStyle name="60% - Акцент5 2" xfId="20"/>
    <cellStyle name="60% - Акцент5 2 2" xfId="238"/>
    <cellStyle name="60% - Акцент5 2 2 2" xfId="239"/>
    <cellStyle name="60% - Акцент5 2 3" xfId="240"/>
    <cellStyle name="60% - Акцент5 3" xfId="241"/>
    <cellStyle name="60% - Акцент6 2" xfId="21"/>
    <cellStyle name="60% - Акцент6 2 2" xfId="242"/>
    <cellStyle name="60% - Акцент6 2 2 2" xfId="243"/>
    <cellStyle name="60% - Акцент6 2 3" xfId="244"/>
    <cellStyle name="60% - Акцент6 3" xfId="245"/>
    <cellStyle name="Assumption" xfId="246"/>
    <cellStyle name="Dates" xfId="247"/>
    <cellStyle name="E-mail" xfId="248"/>
    <cellStyle name="Heading" xfId="249"/>
    <cellStyle name="Heading2" xfId="250"/>
    <cellStyle name="Inputs" xfId="251"/>
    <cellStyle name="Normal 2" xfId="22"/>
    <cellStyle name="Normal_Copy of IP_Kamhatskenergo_v_formate_RAO" xfId="252"/>
    <cellStyle name="Table Heading" xfId="253"/>
    <cellStyle name="TableStyleLight1" xfId="254"/>
    <cellStyle name="TableStyleLight1 2" xfId="255"/>
    <cellStyle name="TableStyleLight1 3" xfId="256"/>
    <cellStyle name="Telephone number" xfId="257"/>
    <cellStyle name="Акцент1 2" xfId="23"/>
    <cellStyle name="Акцент1 2 2" xfId="258"/>
    <cellStyle name="Акцент1 2 2 2" xfId="259"/>
    <cellStyle name="Акцент1 2 3" xfId="260"/>
    <cellStyle name="Акцент1 3" xfId="261"/>
    <cellStyle name="Акцент2 2" xfId="24"/>
    <cellStyle name="Акцент2 2 2" xfId="262"/>
    <cellStyle name="Акцент2 2 2 2" xfId="263"/>
    <cellStyle name="Акцент2 2 3" xfId="264"/>
    <cellStyle name="Акцент2 3" xfId="265"/>
    <cellStyle name="Акцент3 2" xfId="25"/>
    <cellStyle name="Акцент3 2 2" xfId="266"/>
    <cellStyle name="Акцент3 2 2 2" xfId="267"/>
    <cellStyle name="Акцент3 2 3" xfId="268"/>
    <cellStyle name="Акцент3 3" xfId="269"/>
    <cellStyle name="Акцент4 2" xfId="26"/>
    <cellStyle name="Акцент4 2 2" xfId="270"/>
    <cellStyle name="Акцент4 2 2 2" xfId="271"/>
    <cellStyle name="Акцент4 2 3" xfId="272"/>
    <cellStyle name="Акцент4 3" xfId="273"/>
    <cellStyle name="Акцент5 2" xfId="27"/>
    <cellStyle name="Акцент5 2 2" xfId="274"/>
    <cellStyle name="Акцент5 2 2 2" xfId="275"/>
    <cellStyle name="Акцент5 2 3" xfId="276"/>
    <cellStyle name="Акцент5 3" xfId="277"/>
    <cellStyle name="Акцент6 2" xfId="28"/>
    <cellStyle name="Акцент6 2 2" xfId="278"/>
    <cellStyle name="Акцент6 2 2 2" xfId="279"/>
    <cellStyle name="Акцент6 2 3" xfId="280"/>
    <cellStyle name="Акцент6 3" xfId="281"/>
    <cellStyle name="Ввод  2" xfId="29"/>
    <cellStyle name="Ввод  2 2" xfId="282"/>
    <cellStyle name="Ввод  2 2 2" xfId="283"/>
    <cellStyle name="Ввод  2 2 2 2" xfId="284"/>
    <cellStyle name="Ввод  2 2 3" xfId="285"/>
    <cellStyle name="Ввод  2 3" xfId="286"/>
    <cellStyle name="Ввод  2 3 2" xfId="287"/>
    <cellStyle name="Ввод  2 3 3" xfId="288"/>
    <cellStyle name="Ввод  2 4" xfId="289"/>
    <cellStyle name="Ввод  2 5" xfId="290"/>
    <cellStyle name="Ввод  3" xfId="291"/>
    <cellStyle name="Вывод 2" xfId="30"/>
    <cellStyle name="Вывод 2 2" xfId="292"/>
    <cellStyle name="Вывод 2 2 2" xfId="293"/>
    <cellStyle name="Вывод 2 2 2 2" xfId="294"/>
    <cellStyle name="Вывод 2 3" xfId="295"/>
    <cellStyle name="Вывод 2 3 2" xfId="296"/>
    <cellStyle name="Вывод 2 3 3" xfId="297"/>
    <cellStyle name="Вывод 2 4" xfId="298"/>
    <cellStyle name="Вывод 2 5" xfId="299"/>
    <cellStyle name="Вывод 3" xfId="300"/>
    <cellStyle name="Вывод 3 2" xfId="301"/>
    <cellStyle name="Вычисление 2" xfId="31"/>
    <cellStyle name="Вычисление 2 2" xfId="302"/>
    <cellStyle name="Вычисление 2 2 2" xfId="303"/>
    <cellStyle name="Вычисление 2 2 2 2" xfId="304"/>
    <cellStyle name="Вычисление 2 2 3" xfId="305"/>
    <cellStyle name="Вычисление 2 3" xfId="306"/>
    <cellStyle name="Вычисление 2 3 2" xfId="307"/>
    <cellStyle name="Вычисление 2 3 3" xfId="308"/>
    <cellStyle name="Вычисление 2 4" xfId="309"/>
    <cellStyle name="Вычисление 2 5" xfId="310"/>
    <cellStyle name="Вычисление 3" xfId="311"/>
    <cellStyle name="Вычисление 3 2" xfId="312"/>
    <cellStyle name="Денежный 2" xfId="313"/>
    <cellStyle name="Заголовок" xfId="314"/>
    <cellStyle name="Заголовок 1 2" xfId="32"/>
    <cellStyle name="Заголовок 1 2 2" xfId="315"/>
    <cellStyle name="Заголовок 1 2 3" xfId="316"/>
    <cellStyle name="Заголовок 1 3" xfId="317"/>
    <cellStyle name="Заголовок 2 2" xfId="33"/>
    <cellStyle name="Заголовок 2 2 2" xfId="318"/>
    <cellStyle name="Заголовок 2 2 3" xfId="319"/>
    <cellStyle name="Заголовок 2 3" xfId="320"/>
    <cellStyle name="Заголовок 3 2" xfId="34"/>
    <cellStyle name="Заголовок 3 2 2" xfId="321"/>
    <cellStyle name="Заголовок 3 2 3" xfId="322"/>
    <cellStyle name="Заголовок 3 3" xfId="323"/>
    <cellStyle name="Заголовок 4 2" xfId="35"/>
    <cellStyle name="Заголовок 4 2 2" xfId="324"/>
    <cellStyle name="Заголовок 4 2 3" xfId="325"/>
    <cellStyle name="Заголовок 4 3" xfId="326"/>
    <cellStyle name="ЗаголовокСтолбца" xfId="327"/>
    <cellStyle name="Значение" xfId="328"/>
    <cellStyle name="Значение 2" xfId="329"/>
    <cellStyle name="Значение 2 2" xfId="330"/>
    <cellStyle name="Значение 3" xfId="331"/>
    <cellStyle name="Итог 2" xfId="36"/>
    <cellStyle name="Итог 2 2" xfId="332"/>
    <cellStyle name="Итог 2 2 2" xfId="333"/>
    <cellStyle name="Итог 2 2 2 2" xfId="334"/>
    <cellStyle name="Итог 2 2 3" xfId="335"/>
    <cellStyle name="Итог 2 3" xfId="336"/>
    <cellStyle name="Итог 2 3 2" xfId="337"/>
    <cellStyle name="Итог 2 4" xfId="338"/>
    <cellStyle name="Итог 2 5" xfId="339"/>
    <cellStyle name="Итог 3" xfId="340"/>
    <cellStyle name="Итог 3 2" xfId="341"/>
    <cellStyle name="Контрольная ячейка 2" xfId="37"/>
    <cellStyle name="Контрольная ячейка 2 2" xfId="342"/>
    <cellStyle name="Контрольная ячейка 2 2 2" xfId="343"/>
    <cellStyle name="Контрольная ячейка 2 3" xfId="344"/>
    <cellStyle name="Контрольная ячейка 3" xfId="345"/>
    <cellStyle name="Название 2" xfId="38"/>
    <cellStyle name="Название 2 2" xfId="346"/>
    <cellStyle name="Название 2 3" xfId="347"/>
    <cellStyle name="Название 3" xfId="348"/>
    <cellStyle name="Нейтральный 2" xfId="39"/>
    <cellStyle name="Нейтральный 2 2" xfId="349"/>
    <cellStyle name="Нейтральный 2 2 2" xfId="350"/>
    <cellStyle name="Нейтральный 2 3" xfId="351"/>
    <cellStyle name="Нейтральный 3" xfId="352"/>
    <cellStyle name="Обычный" xfId="0" builtinId="0"/>
    <cellStyle name="Обычный 10" xfId="353"/>
    <cellStyle name="Обычный 10 2" xfId="354"/>
    <cellStyle name="Обычный 10 2 2" xfId="355"/>
    <cellStyle name="Обычный 10 2 2 2" xfId="356"/>
    <cellStyle name="Обычный 10 2 2 2 2" xfId="357"/>
    <cellStyle name="Обычный 10 2 2 2 2 2" xfId="358"/>
    <cellStyle name="Обычный 10 2 2 2 2 3" xfId="359"/>
    <cellStyle name="Обычный 10 2 2 2 3" xfId="360"/>
    <cellStyle name="Обычный 10 2 2 2 3 2" xfId="361"/>
    <cellStyle name="Обычный 10 2 2 2 3 3" xfId="362"/>
    <cellStyle name="Обычный 10 2 2 2 4" xfId="363"/>
    <cellStyle name="Обычный 10 2 2 2 5" xfId="364"/>
    <cellStyle name="Обычный 10 2 2 3" xfId="365"/>
    <cellStyle name="Обычный 10 2 2 3 2" xfId="366"/>
    <cellStyle name="Обычный 10 2 2 3 3" xfId="367"/>
    <cellStyle name="Обычный 10 2 2 4" xfId="368"/>
    <cellStyle name="Обычный 10 2 2 4 2" xfId="369"/>
    <cellStyle name="Обычный 10 2 2 4 3" xfId="370"/>
    <cellStyle name="Обычный 10 2 2 5" xfId="371"/>
    <cellStyle name="Обычный 10 2 2 6" xfId="372"/>
    <cellStyle name="Обычный 10 2 3" xfId="373"/>
    <cellStyle name="Обычный 10 2 3 2" xfId="374"/>
    <cellStyle name="Обычный 10 2 3 2 2" xfId="375"/>
    <cellStyle name="Обычный 10 2 3 2 3" xfId="376"/>
    <cellStyle name="Обычный 10 2 3 3" xfId="377"/>
    <cellStyle name="Обычный 10 2 3 3 2" xfId="378"/>
    <cellStyle name="Обычный 10 2 3 3 3" xfId="379"/>
    <cellStyle name="Обычный 10 2 3 4" xfId="380"/>
    <cellStyle name="Обычный 10 2 3 5" xfId="381"/>
    <cellStyle name="Обычный 10 2 4" xfId="382"/>
    <cellStyle name="Обычный 10 2 5" xfId="383"/>
    <cellStyle name="Обычный 10 2 5 2" xfId="384"/>
    <cellStyle name="Обычный 10 2 5 3" xfId="385"/>
    <cellStyle name="Обычный 10 3" xfId="386"/>
    <cellStyle name="Обычный 10 3 2" xfId="387"/>
    <cellStyle name="Обычный 10 3 2 2" xfId="388"/>
    <cellStyle name="Обычный 10 3 2 2 2" xfId="389"/>
    <cellStyle name="Обычный 10 3 2 2 3" xfId="390"/>
    <cellStyle name="Обычный 10 3 2 3" xfId="391"/>
    <cellStyle name="Обычный 10 3 2 3 2" xfId="392"/>
    <cellStyle name="Обычный 10 3 2 3 3" xfId="393"/>
    <cellStyle name="Обычный 10 3 2 4" xfId="394"/>
    <cellStyle name="Обычный 10 3 2 5" xfId="395"/>
    <cellStyle name="Обычный 10 3 3" xfId="396"/>
    <cellStyle name="Обычный 10 3 4" xfId="397"/>
    <cellStyle name="Обычный 10 3 4 2" xfId="398"/>
    <cellStyle name="Обычный 10 3 4 3" xfId="399"/>
    <cellStyle name="Обычный 10 3 5" xfId="400"/>
    <cellStyle name="Обычный 10 3 5 2" xfId="401"/>
    <cellStyle name="Обычный 10 3 5 3" xfId="402"/>
    <cellStyle name="Обычный 10 3 6" xfId="403"/>
    <cellStyle name="Обычный 10 3 7" xfId="404"/>
    <cellStyle name="Обычный 10 4" xfId="405"/>
    <cellStyle name="Обычный 10 4 2" xfId="406"/>
    <cellStyle name="Обычный 10 4 2 2" xfId="407"/>
    <cellStyle name="Обычный 10 4 2 3" xfId="408"/>
    <cellStyle name="Обычный 10 4 3" xfId="409"/>
    <cellStyle name="Обычный 10 4 3 2" xfId="410"/>
    <cellStyle name="Обычный 10 4 3 3" xfId="411"/>
    <cellStyle name="Обычный 10 4 4" xfId="412"/>
    <cellStyle name="Обычный 10 4 5" xfId="413"/>
    <cellStyle name="Обычный 11" xfId="414"/>
    <cellStyle name="Обычный 11 2" xfId="415"/>
    <cellStyle name="Обычный 11 3" xfId="416"/>
    <cellStyle name="Обычный 11 3 2" xfId="417"/>
    <cellStyle name="Обычный 11 3 2 2" xfId="418"/>
    <cellStyle name="Обычный 11 3 2 3" xfId="419"/>
    <cellStyle name="Обычный 11 3 3" xfId="420"/>
    <cellStyle name="Обычный 11 3 3 2" xfId="421"/>
    <cellStyle name="Обычный 11 3 3 3" xfId="422"/>
    <cellStyle name="Обычный 11 3 4" xfId="423"/>
    <cellStyle name="Обычный 11 3 4 2" xfId="424"/>
    <cellStyle name="Обычный 11 3 4 3" xfId="425"/>
    <cellStyle name="Обычный 11 3 5" xfId="426"/>
    <cellStyle name="Обычный 11 3 6" xfId="427"/>
    <cellStyle name="Обычный 11 4" xfId="428"/>
    <cellStyle name="Обычный 11 4 2" xfId="429"/>
    <cellStyle name="Обычный 12" xfId="430"/>
    <cellStyle name="Обычный 12 2" xfId="40"/>
    <cellStyle name="Обычный 12 3" xfId="431"/>
    <cellStyle name="Обычный 12 3 2" xfId="432"/>
    <cellStyle name="Обычный 12 4" xfId="433"/>
    <cellStyle name="Обычный 12 5" xfId="434"/>
    <cellStyle name="Обычный 12 5 2" xfId="435"/>
    <cellStyle name="Обычный 12 5 2 2" xfId="436"/>
    <cellStyle name="Обычный 12 5 2 3" xfId="437"/>
    <cellStyle name="Обычный 12 5 3" xfId="438"/>
    <cellStyle name="Обычный 12 5 4" xfId="439"/>
    <cellStyle name="Обычный 12 6" xfId="440"/>
    <cellStyle name="Обычный 12 6 2" xfId="441"/>
    <cellStyle name="Обычный 12 6 3" xfId="442"/>
    <cellStyle name="Обычный 12 7" xfId="443"/>
    <cellStyle name="Обычный 12 7 2" xfId="444"/>
    <cellStyle name="Обычный 12 7 3" xfId="445"/>
    <cellStyle name="Обычный 12 8" xfId="446"/>
    <cellStyle name="Обычный 12 9" xfId="447"/>
    <cellStyle name="Обычный 13" xfId="448"/>
    <cellStyle name="Обычный 13 2" xfId="449"/>
    <cellStyle name="Обычный 13 3" xfId="450"/>
    <cellStyle name="Обычный 14" xfId="451"/>
    <cellStyle name="Обычный 14 2" xfId="452"/>
    <cellStyle name="Обычный 15" xfId="453"/>
    <cellStyle name="Обычный 15 2" xfId="454"/>
    <cellStyle name="Обычный 15 3" xfId="455"/>
    <cellStyle name="Обычный 15 4" xfId="456"/>
    <cellStyle name="Обычный 15 4 2" xfId="457"/>
    <cellStyle name="Обычный 16" xfId="458"/>
    <cellStyle name="Обычный 17" xfId="459"/>
    <cellStyle name="Обычный 17 2" xfId="460"/>
    <cellStyle name="Обычный 18" xfId="461"/>
    <cellStyle name="Обычный 18 2" xfId="462"/>
    <cellStyle name="Обычный 18 3" xfId="463"/>
    <cellStyle name="Обычный 19" xfId="464"/>
    <cellStyle name="Обычный 19 2" xfId="465"/>
    <cellStyle name="Обычный 2" xfId="3"/>
    <cellStyle name="Обычный 2 10" xfId="466"/>
    <cellStyle name="Обычный 2 2" xfId="61"/>
    <cellStyle name="Обычный 2 2 2" xfId="467"/>
    <cellStyle name="Обычный 2 2 2 2" xfId="468"/>
    <cellStyle name="Обычный 2 2 2 2 2" xfId="469"/>
    <cellStyle name="Обычный 2 2 2 3" xfId="470"/>
    <cellStyle name="Обычный 2 2 3" xfId="471"/>
    <cellStyle name="Обычный 2 3" xfId="67"/>
    <cellStyle name="Обычный 2 3 2" xfId="472"/>
    <cellStyle name="Обычный 2 3 3" xfId="473"/>
    <cellStyle name="Обычный 2 3_к селектору 26 06 13 (ИПР ПЭС) рабочий (2)" xfId="474"/>
    <cellStyle name="Обычный 2 4" xfId="475"/>
    <cellStyle name="Обычный 2 4 2" xfId="476"/>
    <cellStyle name="Обычный 2 4 2 2" xfId="477"/>
    <cellStyle name="Обычный 2 4 2 2 2" xfId="478"/>
    <cellStyle name="Обычный 2 4 2 2 3" xfId="479"/>
    <cellStyle name="Обычный 2 4 2 3" xfId="480"/>
    <cellStyle name="Обычный 2 4 2 4" xfId="481"/>
    <cellStyle name="Обычный 2 5" xfId="482"/>
    <cellStyle name="Обычный 2 5 2" xfId="483"/>
    <cellStyle name="Обычный 2 5 2 2" xfId="484"/>
    <cellStyle name="Обычный 2 5 2 2 2" xfId="485"/>
    <cellStyle name="Обычный 2 5 2 2 2 2" xfId="486"/>
    <cellStyle name="Обычный 2 5 2 2 2 3" xfId="487"/>
    <cellStyle name="Обычный 2 5 2 2 3" xfId="488"/>
    <cellStyle name="Обычный 2 5 2 2 4" xfId="489"/>
    <cellStyle name="Обычный 2 5 2 3" xfId="490"/>
    <cellStyle name="Обычный 2 5 2 3 2" xfId="491"/>
    <cellStyle name="Обычный 2 5 2 3 3" xfId="492"/>
    <cellStyle name="Обычный 2 5 2 4" xfId="493"/>
    <cellStyle name="Обычный 2 5 2 5" xfId="494"/>
    <cellStyle name="Обычный 2 5 3" xfId="495"/>
    <cellStyle name="Обычный 2 5 3 2" xfId="496"/>
    <cellStyle name="Обычный 2 5 3 2 2" xfId="497"/>
    <cellStyle name="Обычный 2 5 3 2 3" xfId="498"/>
    <cellStyle name="Обычный 2 5 3 3" xfId="499"/>
    <cellStyle name="Обычный 2 5 3 4" xfId="500"/>
    <cellStyle name="Обычный 2 5 4" xfId="501"/>
    <cellStyle name="Обычный 2 5 4 2" xfId="502"/>
    <cellStyle name="Обычный 2 5 4 3" xfId="503"/>
    <cellStyle name="Обычный 2 5 5" xfId="504"/>
    <cellStyle name="Обычный 2 5 5 2" xfId="505"/>
    <cellStyle name="Обычный 2 5 5 3" xfId="506"/>
    <cellStyle name="Обычный 2 5 6" xfId="507"/>
    <cellStyle name="Обычный 2 5 7" xfId="508"/>
    <cellStyle name="Обычный 2_к селектору 26 06 13 (ИПР ПЭС) рабочий (2)" xfId="509"/>
    <cellStyle name="Обычный 20" xfId="510"/>
    <cellStyle name="Обычный 20 2" xfId="511"/>
    <cellStyle name="Обычный 21" xfId="512"/>
    <cellStyle name="Обычный 22" xfId="513"/>
    <cellStyle name="Обычный 23" xfId="514"/>
    <cellStyle name="Обычный 23 2" xfId="515"/>
    <cellStyle name="Обычный 24" xfId="516"/>
    <cellStyle name="Обычный 24 2" xfId="517"/>
    <cellStyle name="Обычный 24 2 2" xfId="518"/>
    <cellStyle name="Обычный 24 2 3" xfId="519"/>
    <cellStyle name="Обычный 24 2 3 2" xfId="520"/>
    <cellStyle name="Обычный 24 2 3 3" xfId="521"/>
    <cellStyle name="Обычный 24 2 4" xfId="522"/>
    <cellStyle name="Обычный 24 2 5" xfId="523"/>
    <cellStyle name="Обычный 24 3" xfId="524"/>
    <cellStyle name="Обычный 24 4" xfId="525"/>
    <cellStyle name="Обычный 25" xfId="526"/>
    <cellStyle name="Обычный 25 2" xfId="527"/>
    <cellStyle name="Обычный 25 2 2" xfId="528"/>
    <cellStyle name="Обычный 25 2 2 2" xfId="529"/>
    <cellStyle name="Обычный 25 2 2 2 2" xfId="530"/>
    <cellStyle name="Обычный 25 2 2 2 3" xfId="531"/>
    <cellStyle name="Обычный 25 2 2 3" xfId="532"/>
    <cellStyle name="Обычный 25 2 2 4" xfId="533"/>
    <cellStyle name="Обычный 25 3" xfId="534"/>
    <cellStyle name="Обычный 25 4" xfId="535"/>
    <cellStyle name="Обычный 26" xfId="536"/>
    <cellStyle name="Обычный 26 2" xfId="537"/>
    <cellStyle name="Обычный 26 3" xfId="538"/>
    <cellStyle name="Обычный 27" xfId="539"/>
    <cellStyle name="Обычный 27 2" xfId="540"/>
    <cellStyle name="Обычный 27 3" xfId="541"/>
    <cellStyle name="Обычный 28" xfId="542"/>
    <cellStyle name="Обычный 28 2" xfId="543"/>
    <cellStyle name="Обычный 28 3" xfId="544"/>
    <cellStyle name="Обычный 29" xfId="545"/>
    <cellStyle name="Обычный 29 2" xfId="546"/>
    <cellStyle name="Обычный 29 3" xfId="547"/>
    <cellStyle name="Обычный 3" xfId="2"/>
    <cellStyle name="Обычный 3 2" xfId="41"/>
    <cellStyle name="Обычный 3 2 2" xfId="548"/>
    <cellStyle name="Обычный 3 2 2 2" xfId="42"/>
    <cellStyle name="Обычный 3 2 3" xfId="549"/>
    <cellStyle name="Обычный 3 2 4" xfId="550"/>
    <cellStyle name="Обычный 3 21" xfId="62"/>
    <cellStyle name="Обычный 3 3" xfId="551"/>
    <cellStyle name="Обычный 3 3 2" xfId="552"/>
    <cellStyle name="Обычный 3 3 3" xfId="553"/>
    <cellStyle name="Обычный 3 4" xfId="554"/>
    <cellStyle name="Обычный 3 5" xfId="555"/>
    <cellStyle name="Обычный 3_ДИПР 2014-2018 (прил 1.1,1.2,1.3,2.2,2.3, 6.1.,6.2,6.3)" xfId="556"/>
    <cellStyle name="Обычный 30" xfId="557"/>
    <cellStyle name="Обычный 31" xfId="558"/>
    <cellStyle name="Обычный 32" xfId="559"/>
    <cellStyle name="Обычный 4" xfId="43"/>
    <cellStyle name="Обычный 4 2" xfId="44"/>
    <cellStyle name="Обычный 4 2 2" xfId="560"/>
    <cellStyle name="Обычный 4 3" xfId="561"/>
    <cellStyle name="Обычный 4 3 2" xfId="562"/>
    <cellStyle name="Обычный 4 3 2 2" xfId="563"/>
    <cellStyle name="Обычный 4 3 2 2 2" xfId="564"/>
    <cellStyle name="Обычный 4 3 2 2 2 2" xfId="565"/>
    <cellStyle name="Обычный 4 3 2 2 2 2 2" xfId="566"/>
    <cellStyle name="Обычный 4 3 2 2 2 2 3" xfId="567"/>
    <cellStyle name="Обычный 4 3 2 2 2 3" xfId="568"/>
    <cellStyle name="Обычный 4 3 2 2 2 3 2" xfId="569"/>
    <cellStyle name="Обычный 4 3 2 2 2 3 3" xfId="570"/>
    <cellStyle name="Обычный 4 3 2 2 2 4" xfId="571"/>
    <cellStyle name="Обычный 4 3 2 2 2 5" xfId="572"/>
    <cellStyle name="Обычный 4 3 2 2 3" xfId="573"/>
    <cellStyle name="Обычный 4 3 2 2 3 2" xfId="574"/>
    <cellStyle name="Обычный 4 3 2 2 3 3" xfId="575"/>
    <cellStyle name="Обычный 4 3 2 2 4" xfId="576"/>
    <cellStyle name="Обычный 4 3 2 2 4 2" xfId="577"/>
    <cellStyle name="Обычный 4 3 2 2 4 3" xfId="578"/>
    <cellStyle name="Обычный 4 3 2 2 5" xfId="579"/>
    <cellStyle name="Обычный 4 3 2 2 6" xfId="580"/>
    <cellStyle name="Обычный 4 3 2 3" xfId="581"/>
    <cellStyle name="Обычный 4 3 2 3 2" xfId="582"/>
    <cellStyle name="Обычный 4 3 2 3 2 2" xfId="583"/>
    <cellStyle name="Обычный 4 3 2 3 2 3" xfId="584"/>
    <cellStyle name="Обычный 4 3 2 3 3" xfId="585"/>
    <cellStyle name="Обычный 4 3 2 3 3 2" xfId="586"/>
    <cellStyle name="Обычный 4 3 2 3 3 3" xfId="587"/>
    <cellStyle name="Обычный 4 3 2 3 4" xfId="588"/>
    <cellStyle name="Обычный 4 3 2 3 5" xfId="589"/>
    <cellStyle name="Обычный 4 3 2 4" xfId="590"/>
    <cellStyle name="Обычный 4 3 2 4 2" xfId="591"/>
    <cellStyle name="Обычный 4 3 2 4 3" xfId="592"/>
    <cellStyle name="Обычный 4 3 2 5" xfId="593"/>
    <cellStyle name="Обычный 4 3 2 5 2" xfId="594"/>
    <cellStyle name="Обычный 4 3 2 5 3" xfId="595"/>
    <cellStyle name="Обычный 4 3 2 6" xfId="596"/>
    <cellStyle name="Обычный 4 3 2 7" xfId="597"/>
    <cellStyle name="Обычный 4 3 3" xfId="598"/>
    <cellStyle name="Обычный 4 3 3 2" xfId="599"/>
    <cellStyle name="Обычный 4 3 3 2 2" xfId="600"/>
    <cellStyle name="Обычный 4 3 3 2 2 2" xfId="601"/>
    <cellStyle name="Обычный 4 3 3 2 2 3" xfId="602"/>
    <cellStyle name="Обычный 4 3 3 2 3" xfId="603"/>
    <cellStyle name="Обычный 4 3 3 2 3 2" xfId="604"/>
    <cellStyle name="Обычный 4 3 3 2 3 3" xfId="605"/>
    <cellStyle name="Обычный 4 3 3 2 4" xfId="606"/>
    <cellStyle name="Обычный 4 3 3 2 5" xfId="607"/>
    <cellStyle name="Обычный 4 3 3 3" xfId="608"/>
    <cellStyle name="Обычный 4 3 3 3 2" xfId="609"/>
    <cellStyle name="Обычный 4 3 3 3 3" xfId="610"/>
    <cellStyle name="Обычный 4 3 3 4" xfId="611"/>
    <cellStyle name="Обычный 4 3 3 4 2" xfId="612"/>
    <cellStyle name="Обычный 4 3 3 4 3" xfId="613"/>
    <cellStyle name="Обычный 4 3 3 5" xfId="614"/>
    <cellStyle name="Обычный 4 3 3 6" xfId="615"/>
    <cellStyle name="Обычный 4 3 4" xfId="616"/>
    <cellStyle name="Обычный 4 3 4 2" xfId="617"/>
    <cellStyle name="Обычный 4 3 4 2 2" xfId="618"/>
    <cellStyle name="Обычный 4 3 4 2 3" xfId="619"/>
    <cellStyle name="Обычный 4 3 4 3" xfId="620"/>
    <cellStyle name="Обычный 4 3 4 3 2" xfId="621"/>
    <cellStyle name="Обычный 4 3 4 3 3" xfId="622"/>
    <cellStyle name="Обычный 4 3 4 4" xfId="623"/>
    <cellStyle name="Обычный 4 3 4 5" xfId="624"/>
    <cellStyle name="Обычный 4 3 5" xfId="625"/>
    <cellStyle name="Обычный 4 3 5 2" xfId="626"/>
    <cellStyle name="Обычный 4 3 5 3" xfId="627"/>
    <cellStyle name="Обычный 4 3 6" xfId="628"/>
    <cellStyle name="Обычный 4 3 6 2" xfId="629"/>
    <cellStyle name="Обычный 4 3 6 3" xfId="630"/>
    <cellStyle name="Обычный 4 3 7" xfId="631"/>
    <cellStyle name="Обычный 4 3 8" xfId="632"/>
    <cellStyle name="Обычный 4 4" xfId="633"/>
    <cellStyle name="Обычный 4 4 2" xfId="634"/>
    <cellStyle name="Обычный 4 4 3" xfId="635"/>
    <cellStyle name="Обычный 4 5" xfId="636"/>
    <cellStyle name="Обычный 4 6" xfId="637"/>
    <cellStyle name="Обычный 4 7" xfId="638"/>
    <cellStyle name="Обычный 5" xfId="45"/>
    <cellStyle name="Обычный 5 2" xfId="639"/>
    <cellStyle name="Обычный 5 2 2" xfId="640"/>
    <cellStyle name="Обычный 5 3" xfId="641"/>
    <cellStyle name="Обычный 5 3 2" xfId="642"/>
    <cellStyle name="Обычный 5 3 3" xfId="643"/>
    <cellStyle name="Обычный 5 4" xfId="644"/>
    <cellStyle name="Обычный 5 4 2" xfId="645"/>
    <cellStyle name="Обычный 5 4 2 2" xfId="646"/>
    <cellStyle name="Обычный 5 4 2 3" xfId="647"/>
    <cellStyle name="Обычный 5 4 3" xfId="648"/>
    <cellStyle name="Обычный 5 4 3 2" xfId="649"/>
    <cellStyle name="Обычный 5 4 3 3" xfId="650"/>
    <cellStyle name="Обычный 5 4 4" xfId="651"/>
    <cellStyle name="Обычный 5 4 5" xfId="652"/>
    <cellStyle name="Обычный 5_Все прил 2012-2017 (коррект ПР) ЕАО" xfId="653"/>
    <cellStyle name="Обычный 6" xfId="46"/>
    <cellStyle name="Обычный 6 2" xfId="47"/>
    <cellStyle name="Обычный 6 2 2" xfId="48"/>
    <cellStyle name="Обычный 6 2 2 2" xfId="654"/>
    <cellStyle name="Обычный 6 2 2 2 2" xfId="655"/>
    <cellStyle name="Обычный 6 2 2 2 2 2" xfId="656"/>
    <cellStyle name="Обычный 6 2 2 2 2 3" xfId="657"/>
    <cellStyle name="Обычный 6 2 2 2 3" xfId="658"/>
    <cellStyle name="Обычный 6 2 2 2 3 2" xfId="659"/>
    <cellStyle name="Обычный 6 2 2 2 3 3" xfId="660"/>
    <cellStyle name="Обычный 6 2 2 3" xfId="661"/>
    <cellStyle name="Обычный 6 2 2 3 2" xfId="662"/>
    <cellStyle name="Обычный 6 2 2 3 3" xfId="663"/>
    <cellStyle name="Обычный 6 2 2 4" xfId="664"/>
    <cellStyle name="Обычный 6 2 2 4 2" xfId="665"/>
    <cellStyle name="Обычный 6 2 2 4 3" xfId="666"/>
    <cellStyle name="Обычный 6 2 2 5" xfId="667"/>
    <cellStyle name="Обычный 6 2 2 6" xfId="668"/>
    <cellStyle name="Обычный 6 2 2 7" xfId="669"/>
    <cellStyle name="Обычный 6 2 3" xfId="49"/>
    <cellStyle name="Обычный 6 2 4" xfId="670"/>
    <cellStyle name="Обычный 6 2 4 2" xfId="671"/>
    <cellStyle name="Обычный 6 2 4 3" xfId="672"/>
    <cellStyle name="Обычный 6 2 5" xfId="673"/>
    <cellStyle name="Обычный 6 2 6" xfId="674"/>
    <cellStyle name="Обычный 6 2 7" xfId="675"/>
    <cellStyle name="Обычный 6 3" xfId="676"/>
    <cellStyle name="Обычный 6 3 2" xfId="677"/>
    <cellStyle name="Обычный 6 4" xfId="678"/>
    <cellStyle name="Обычный 6 5" xfId="679"/>
    <cellStyle name="Обычный 6 6" xfId="680"/>
    <cellStyle name="Обычный 6 6 2" xfId="681"/>
    <cellStyle name="Обычный 6 6 3" xfId="682"/>
    <cellStyle name="Обычный 6 7" xfId="683"/>
    <cellStyle name="Обычный 6 8" xfId="684"/>
    <cellStyle name="Обычный 6 9" xfId="685"/>
    <cellStyle name="Обычный 7" xfId="1"/>
    <cellStyle name="Обычный 7 2" xfId="50"/>
    <cellStyle name="Обычный 7 2 2" xfId="686"/>
    <cellStyle name="Обычный 7 2 2 2" xfId="687"/>
    <cellStyle name="Обычный 7 2 2 2 2" xfId="688"/>
    <cellStyle name="Обычный 7 2 2 2 2 2" xfId="689"/>
    <cellStyle name="Обычный 7 2 2 2 2 3" xfId="690"/>
    <cellStyle name="Обычный 7 2 2 2 3" xfId="691"/>
    <cellStyle name="Обычный 7 2 2 2 4" xfId="692"/>
    <cellStyle name="Обычный 7 2 2 3" xfId="693"/>
    <cellStyle name="Обычный 7 2 2 3 2" xfId="694"/>
    <cellStyle name="Обычный 7 2 2 3 3" xfId="695"/>
    <cellStyle name="Обычный 7 2 2 4" xfId="696"/>
    <cellStyle name="Обычный 7 2 2 4 2" xfId="697"/>
    <cellStyle name="Обычный 7 2 2 4 3" xfId="698"/>
    <cellStyle name="Обычный 7 2 2 5" xfId="699"/>
    <cellStyle name="Обычный 7 2 2 6" xfId="700"/>
    <cellStyle name="Обычный 7 2 3" xfId="701"/>
    <cellStyle name="Обычный 7 3" xfId="68"/>
    <cellStyle name="Обычный 7 3 2" xfId="702"/>
    <cellStyle name="Обычный 7 4" xfId="703"/>
    <cellStyle name="Обычный 7 5" xfId="704"/>
    <cellStyle name="Обычный 7 6" xfId="66"/>
    <cellStyle name="Обычный 7 6 2" xfId="705"/>
    <cellStyle name="Обычный 7 6 3" xfId="706"/>
    <cellStyle name="Обычный 8" xfId="51"/>
    <cellStyle name="Обычный 8 2" xfId="707"/>
    <cellStyle name="Обычный 8 2 2" xfId="708"/>
    <cellStyle name="Обычный 8 28" xfId="709"/>
    <cellStyle name="Обычный 8 28 2" xfId="710"/>
    <cellStyle name="Обычный 8 3" xfId="711"/>
    <cellStyle name="Обычный 8_Прил 6.1, 6,2, 6,3 факт ЕИ" xfId="712"/>
    <cellStyle name="Обычный 9" xfId="713"/>
    <cellStyle name="Обычный 9 2" xfId="714"/>
    <cellStyle name="Обычный 9 2 2" xfId="715"/>
    <cellStyle name="Обычный 9 2 2 2" xfId="716"/>
    <cellStyle name="Обычный 9 2 2 2 2" xfId="717"/>
    <cellStyle name="Обычный 9 2 2 2 2 2" xfId="718"/>
    <cellStyle name="Обычный 9 2 2 2 2 3" xfId="719"/>
    <cellStyle name="Обычный 9 2 2 2 3" xfId="720"/>
    <cellStyle name="Обычный 9 2 2 2 4" xfId="721"/>
    <cellStyle name="Обычный 9 2 2 3" xfId="722"/>
    <cellStyle name="Обычный 9 2 2 3 2" xfId="723"/>
    <cellStyle name="Обычный 9 2 2 3 3" xfId="724"/>
    <cellStyle name="Обычный 9 2 2 4" xfId="725"/>
    <cellStyle name="Обычный 9 2 2 5" xfId="726"/>
    <cellStyle name="Обычный 9 2 3" xfId="727"/>
    <cellStyle name="Обычный 9 2 3 2" xfId="728"/>
    <cellStyle name="Обычный 9 2 3 2 2" xfId="729"/>
    <cellStyle name="Обычный 9 2 3 2 3" xfId="730"/>
    <cellStyle name="Обычный 9 2 3 3" xfId="731"/>
    <cellStyle name="Обычный 9 2 3 4" xfId="732"/>
    <cellStyle name="Обычный 9 3" xfId="733"/>
    <cellStyle name="Обычный_п.2,3" xfId="934"/>
    <cellStyle name="Обычный_Приложение 2.3" xfId="932"/>
    <cellStyle name="Обычный_Приложение 2_2 ДРСК" xfId="935"/>
    <cellStyle name="Обычный_Форматы по компаниям_last" xfId="936"/>
    <cellStyle name="Обычный_ЮЯ_РАО ЭСВ (1)" xfId="933"/>
    <cellStyle name="Плохой 2" xfId="52"/>
    <cellStyle name="Плохой 2 2" xfId="734"/>
    <cellStyle name="Плохой 2 2 2" xfId="735"/>
    <cellStyle name="Плохой 2 3" xfId="736"/>
    <cellStyle name="Плохой 3" xfId="737"/>
    <cellStyle name="Пояснение 2" xfId="53"/>
    <cellStyle name="Пояснение 2 2" xfId="738"/>
    <cellStyle name="Пояснение 2 2 2" xfId="739"/>
    <cellStyle name="Пояснение 2 3" xfId="740"/>
    <cellStyle name="Пояснение 3" xfId="741"/>
    <cellStyle name="Примечание 2" xfId="54"/>
    <cellStyle name="Примечание 2 2" xfId="742"/>
    <cellStyle name="Примечание 2 2 2" xfId="743"/>
    <cellStyle name="Примечание 2 2 2 2" xfId="744"/>
    <cellStyle name="Примечание 2 2 2 2 2" xfId="745"/>
    <cellStyle name="Примечание 2 2 3" xfId="746"/>
    <cellStyle name="Примечание 2 2 3 2" xfId="747"/>
    <cellStyle name="Примечание 2 3" xfId="748"/>
    <cellStyle name="Примечание 2 3 2" xfId="749"/>
    <cellStyle name="Примечание 2 3 3" xfId="750"/>
    <cellStyle name="Примечание 2 4" xfId="751"/>
    <cellStyle name="Примечание 2 5" xfId="752"/>
    <cellStyle name="Примечание 2 6" xfId="753"/>
    <cellStyle name="Примечание 3" xfId="754"/>
    <cellStyle name="Примечание 3 2" xfId="755"/>
    <cellStyle name="Примечание 3 2 2" xfId="756"/>
    <cellStyle name="Примечание 3 2 2 2" xfId="757"/>
    <cellStyle name="Примечание 3 3" xfId="758"/>
    <cellStyle name="Примечание 3 3 2" xfId="759"/>
    <cellStyle name="Примечание 4" xfId="760"/>
    <cellStyle name="Примечание 4 2" xfId="761"/>
    <cellStyle name="Процентный" xfId="937" builtinId="5"/>
    <cellStyle name="Процентный 2" xfId="63"/>
    <cellStyle name="Процентный 2 2" xfId="762"/>
    <cellStyle name="Процентный 2 2 2" xfId="763"/>
    <cellStyle name="Процентный 2 2 3" xfId="764"/>
    <cellStyle name="Процентный 2 3" xfId="765"/>
    <cellStyle name="Процентный 2 3 2" xfId="766"/>
    <cellStyle name="Процентный 3" xfId="64"/>
    <cellStyle name="Процентный 3 2" xfId="767"/>
    <cellStyle name="Процентный 3 3" xfId="768"/>
    <cellStyle name="Процентный 4" xfId="769"/>
    <cellStyle name="Процентный 4 2" xfId="770"/>
    <cellStyle name="Процентный 4 2 2" xfId="771"/>
    <cellStyle name="Процентный 4 3" xfId="772"/>
    <cellStyle name="Процентный 5" xfId="773"/>
    <cellStyle name="Процентный 6" xfId="774"/>
    <cellStyle name="Процентный 6 2" xfId="775"/>
    <cellStyle name="Процентный 6 2 2" xfId="776"/>
    <cellStyle name="Процентный 6 2 3" xfId="777"/>
    <cellStyle name="Процентный 6 3" xfId="778"/>
    <cellStyle name="Процентный 6 4" xfId="779"/>
    <cellStyle name="Процентный 7" xfId="780"/>
    <cellStyle name="Процентный 7 2" xfId="781"/>
    <cellStyle name="Процентный 7 3" xfId="782"/>
    <cellStyle name="Связанная ячейка 2" xfId="55"/>
    <cellStyle name="Связанная ячейка 2 2" xfId="783"/>
    <cellStyle name="Связанная ячейка 2 2 2" xfId="784"/>
    <cellStyle name="Связанная ячейка 2 3" xfId="785"/>
    <cellStyle name="Связанная ячейка 3" xfId="786"/>
    <cellStyle name="Стиль 1" xfId="65"/>
    <cellStyle name="Стиль 1 2" xfId="787"/>
    <cellStyle name="Стиль 1 2 2" xfId="788"/>
    <cellStyle name="Стиль 1 3" xfId="789"/>
    <cellStyle name="Стиль 1 3 2" xfId="790"/>
    <cellStyle name="Стиль 1 4" xfId="791"/>
    <cellStyle name="Стиль 1 5" xfId="792"/>
    <cellStyle name="Стиль 1_1.2 ХЭС" xfId="793"/>
    <cellStyle name="Текст предупреждения 2" xfId="56"/>
    <cellStyle name="Текст предупреждения 2 2" xfId="794"/>
    <cellStyle name="Текст предупреждения 2 2 2" xfId="795"/>
    <cellStyle name="Текст предупреждения 2 3" xfId="796"/>
    <cellStyle name="Текст предупреждения 3" xfId="797"/>
    <cellStyle name="Текст предупреждения 3 2" xfId="798"/>
    <cellStyle name="Финансовый 10" xfId="799"/>
    <cellStyle name="Финансовый 11" xfId="800"/>
    <cellStyle name="Финансовый 2" xfId="57"/>
    <cellStyle name="Финансовый 2 10" xfId="801"/>
    <cellStyle name="Финансовый 2 11" xfId="802"/>
    <cellStyle name="Финансовый 2 12" xfId="803"/>
    <cellStyle name="Финансовый 2 2" xfId="804"/>
    <cellStyle name="Финансовый 2 2 2" xfId="805"/>
    <cellStyle name="Финансовый 2 2 2 2" xfId="806"/>
    <cellStyle name="Финансовый 2 2 2 2 2" xfId="58"/>
    <cellStyle name="Финансовый 2 2 3" xfId="807"/>
    <cellStyle name="Финансовый 2 3" xfId="808"/>
    <cellStyle name="Финансовый 2 3 2" xfId="809"/>
    <cellStyle name="Финансовый 2 3 3" xfId="810"/>
    <cellStyle name="Финансовый 2 4" xfId="811"/>
    <cellStyle name="Финансовый 2 5" xfId="812"/>
    <cellStyle name="Финансовый 2 6" xfId="813"/>
    <cellStyle name="Финансовый 2 7" xfId="814"/>
    <cellStyle name="Финансовый 2 7 2" xfId="815"/>
    <cellStyle name="Финансовый 2 7 2 2" xfId="816"/>
    <cellStyle name="Финансовый 2 7 2 3" xfId="817"/>
    <cellStyle name="Финансовый 2 7 3" xfId="818"/>
    <cellStyle name="Финансовый 2 7 4" xfId="819"/>
    <cellStyle name="Финансовый 2 8" xfId="820"/>
    <cellStyle name="Финансовый 2 8 2" xfId="821"/>
    <cellStyle name="Финансовый 2 8 3" xfId="822"/>
    <cellStyle name="Финансовый 2 9" xfId="823"/>
    <cellStyle name="Финансовый 2 9 2" xfId="824"/>
    <cellStyle name="Финансовый 2 9 3" xfId="825"/>
    <cellStyle name="Финансовый 3" xfId="59"/>
    <cellStyle name="Финансовый 3 2" xfId="826"/>
    <cellStyle name="Финансовый 3 2 2" xfId="827"/>
    <cellStyle name="Финансовый 3 2 2 2" xfId="828"/>
    <cellStyle name="Финансовый 3 2 2 2 2" xfId="829"/>
    <cellStyle name="Финансовый 3 2 2 2 3" xfId="830"/>
    <cellStyle name="Финансовый 3 2 2 2 3 2" xfId="831"/>
    <cellStyle name="Финансовый 3 2 2 2 3 2 2" xfId="832"/>
    <cellStyle name="Финансовый 3 2 2 2 3 2 3" xfId="833"/>
    <cellStyle name="Финансовый 3 2 2 2 3 3" xfId="834"/>
    <cellStyle name="Финансовый 3 2 2 2 3 4" xfId="835"/>
    <cellStyle name="Финансовый 3 2 2 3" xfId="836"/>
    <cellStyle name="Финансовый 3 2 2 4" xfId="837"/>
    <cellStyle name="Финансовый 3 2 2 4 2" xfId="838"/>
    <cellStyle name="Финансовый 3 2 2 4 2 2" xfId="839"/>
    <cellStyle name="Финансовый 3 2 2 4 2 3" xfId="840"/>
    <cellStyle name="Финансовый 3 2 2 4 3" xfId="841"/>
    <cellStyle name="Финансовый 3 2 2 4 4" xfId="842"/>
    <cellStyle name="Финансовый 3 2 3" xfId="843"/>
    <cellStyle name="Финансовый 3 2 3 2" xfId="844"/>
    <cellStyle name="Финансовый 3 2 3 3" xfId="845"/>
    <cellStyle name="Финансовый 3 2 3 3 2" xfId="846"/>
    <cellStyle name="Финансовый 3 2 3 3 2 2" xfId="847"/>
    <cellStyle name="Финансовый 3 2 3 3 2 3" xfId="848"/>
    <cellStyle name="Финансовый 3 2 3 3 3" xfId="849"/>
    <cellStyle name="Финансовый 3 2 3 3 4" xfId="850"/>
    <cellStyle name="Финансовый 3 2 4" xfId="851"/>
    <cellStyle name="Финансовый 3 3" xfId="852"/>
    <cellStyle name="Финансовый 3 3 2" xfId="853"/>
    <cellStyle name="Финансовый 3 3 2 2" xfId="854"/>
    <cellStyle name="Финансовый 3 3 2 3" xfId="855"/>
    <cellStyle name="Финансовый 3 3 2 3 2" xfId="856"/>
    <cellStyle name="Финансовый 3 3 2 3 2 2" xfId="857"/>
    <cellStyle name="Финансовый 3 3 2 3 2 3" xfId="858"/>
    <cellStyle name="Финансовый 3 3 2 3 3" xfId="859"/>
    <cellStyle name="Финансовый 3 3 2 3 4" xfId="860"/>
    <cellStyle name="Финансовый 3 3 3" xfId="861"/>
    <cellStyle name="Финансовый 3 3 4" xfId="862"/>
    <cellStyle name="Финансовый 3 3 4 2" xfId="863"/>
    <cellStyle name="Финансовый 3 3 4 2 2" xfId="864"/>
    <cellStyle name="Финансовый 3 3 4 2 3" xfId="865"/>
    <cellStyle name="Финансовый 3 3 4 3" xfId="866"/>
    <cellStyle name="Финансовый 3 3 4 4" xfId="867"/>
    <cellStyle name="Финансовый 3 4" xfId="868"/>
    <cellStyle name="Финансовый 3 4 2" xfId="869"/>
    <cellStyle name="Финансовый 3 4 3" xfId="870"/>
    <cellStyle name="Финансовый 3 4 3 2" xfId="871"/>
    <cellStyle name="Финансовый 3 4 3 2 2" xfId="872"/>
    <cellStyle name="Финансовый 3 4 3 2 3" xfId="873"/>
    <cellStyle name="Финансовый 3 4 3 3" xfId="874"/>
    <cellStyle name="Финансовый 3 4 3 4" xfId="875"/>
    <cellStyle name="Финансовый 3 5" xfId="876"/>
    <cellStyle name="Финансовый 3 6" xfId="877"/>
    <cellStyle name="Финансовый 3 6 2" xfId="878"/>
    <cellStyle name="Финансовый 3 6 3" xfId="879"/>
    <cellStyle name="Финансовый 3 7" xfId="880"/>
    <cellStyle name="Финансовый 3 8" xfId="881"/>
    <cellStyle name="Финансовый 3 9" xfId="882"/>
    <cellStyle name="Финансовый 4" xfId="883"/>
    <cellStyle name="Финансовый 4 2" xfId="884"/>
    <cellStyle name="Финансовый 4 3" xfId="885"/>
    <cellStyle name="Финансовый 4 4" xfId="886"/>
    <cellStyle name="Финансовый 4 4 2" xfId="887"/>
    <cellStyle name="Финансовый 4 4 2 2" xfId="888"/>
    <cellStyle name="Финансовый 4 4 3" xfId="889"/>
    <cellStyle name="Финансовый 4 4 3 2" xfId="890"/>
    <cellStyle name="Финансовый 4 4 3 3" xfId="891"/>
    <cellStyle name="Финансовый 4 4 4" xfId="892"/>
    <cellStyle name="Финансовый 4 4 4 2" xfId="893"/>
    <cellStyle name="Финансовый 4 4 4 3" xfId="894"/>
    <cellStyle name="Финансовый 4 4 5" xfId="895"/>
    <cellStyle name="Финансовый 4 4 6" xfId="896"/>
    <cellStyle name="Финансовый 4 5" xfId="897"/>
    <cellStyle name="Финансовый 4 6" xfId="898"/>
    <cellStyle name="Финансовый 4 6 2" xfId="899"/>
    <cellStyle name="Финансовый 4 6 3" xfId="900"/>
    <cellStyle name="Финансовый 5" xfId="901"/>
    <cellStyle name="Финансовый 5 2" xfId="902"/>
    <cellStyle name="Финансовый 6" xfId="903"/>
    <cellStyle name="Финансовый 6 2" xfId="904"/>
    <cellStyle name="Финансовый 6 2 2" xfId="905"/>
    <cellStyle name="Финансовый 6 2 3" xfId="906"/>
    <cellStyle name="Финансовый 6 3" xfId="907"/>
    <cellStyle name="Финансовый 6 3 2" xfId="908"/>
    <cellStyle name="Финансовый 6 3 3" xfId="909"/>
    <cellStyle name="Финансовый 6 4" xfId="910"/>
    <cellStyle name="Финансовый 6 5" xfId="911"/>
    <cellStyle name="Финансовый 7" xfId="912"/>
    <cellStyle name="Финансовый 7 2" xfId="913"/>
    <cellStyle name="Финансовый 7 3" xfId="914"/>
    <cellStyle name="Финансовый 7 3 2" xfId="915"/>
    <cellStyle name="Финансовый 7 3 2 2" xfId="916"/>
    <cellStyle name="Финансовый 7 3 2 3" xfId="917"/>
    <cellStyle name="Финансовый 7 3 3" xfId="918"/>
    <cellStyle name="Финансовый 7 3 3 2" xfId="919"/>
    <cellStyle name="Финансовый 7 3 3 3" xfId="920"/>
    <cellStyle name="Финансовый 7 3 4" xfId="921"/>
    <cellStyle name="Финансовый 7 3 5" xfId="922"/>
    <cellStyle name="Финансовый 8" xfId="923"/>
    <cellStyle name="Финансовый 8 2" xfId="924"/>
    <cellStyle name="Финансовый 8 3" xfId="925"/>
    <cellStyle name="Финансовый 9" xfId="926"/>
    <cellStyle name="Формула" xfId="927"/>
    <cellStyle name="Хороший 2" xfId="60"/>
    <cellStyle name="Хороший 2 2" xfId="928"/>
    <cellStyle name="Хороший 2 2 2" xfId="929"/>
    <cellStyle name="Хороший 2 3" xfId="930"/>
    <cellStyle name="Хороший 3" xfId="931"/>
  </cellStyles>
  <dxfs count="253">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Calibri"/>
                <a:ea typeface="Calibri"/>
                <a:cs typeface="Calibri"/>
              </a:defRPr>
            </a:pPr>
            <a:r>
              <a:rPr lang="ru-RU"/>
              <a:t>Денежный поток на собственный капитал, руб.</a:t>
            </a:r>
          </a:p>
        </c:rich>
      </c:tx>
      <c:layout>
        <c:manualLayout>
          <c:xMode val="edge"/>
          <c:yMode val="edge"/>
          <c:x val="0.2563242927967338"/>
          <c:y val="1.8908754052802314E-2"/>
        </c:manualLayout>
      </c:layout>
      <c:overlay val="0"/>
      <c:spPr>
        <a:noFill/>
        <a:ln w="25400">
          <a:noFill/>
        </a:ln>
      </c:spPr>
    </c:title>
    <c:autoTitleDeleted val="0"/>
    <c:plotArea>
      <c:layout/>
      <c:lineChart>
        <c:grouping val="standard"/>
        <c:varyColors val="0"/>
        <c:ser>
          <c:idx val="0"/>
          <c:order val="0"/>
          <c:tx>
            <c:strRef>
              <c:f>[18]Лист1!$A$68</c:f>
              <c:strCache>
                <c:ptCount val="1"/>
                <c:pt idx="0">
                  <c:v>#ССЫЛКА!</c:v>
                </c:pt>
              </c:strCache>
            </c:strRef>
          </c:tx>
          <c:marker>
            <c:symbol val="none"/>
          </c:marker>
          <c:cat>
            <c:numRef>
              <c:f>[18]Лист1!$B$28:$K$28</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[18]Лист1!$B$66:$K$66</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4CBD-41EA-A86B-54E80FFB060F}"/>
            </c:ext>
          </c:extLst>
        </c:ser>
        <c:ser>
          <c:idx val="1"/>
          <c:order val="1"/>
          <c:tx>
            <c:strRef>
              <c:f>[18]Лист1!$A$69</c:f>
              <c:strCache>
                <c:ptCount val="1"/>
                <c:pt idx="0">
                  <c:v>#ССЫЛКА!</c:v>
                </c:pt>
              </c:strCache>
            </c:strRef>
          </c:tx>
          <c:marker>
            <c:symbol val="none"/>
          </c:marker>
          <c:cat>
            <c:numRef>
              <c:f>[18]Лист1!$B$28:$K$28</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[18]Лист1!$B$69:$K$69</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4CBD-41EA-A86B-54E80FFB060F}"/>
            </c:ext>
          </c:extLst>
        </c:ser>
        <c:dLbls>
          <c:showLegendKey val="0"/>
          <c:showVal val="0"/>
          <c:showCatName val="0"/>
          <c:showSerName val="0"/>
          <c:showPercent val="0"/>
          <c:showBubbleSize val="0"/>
        </c:dLbls>
        <c:smooth val="0"/>
        <c:axId val="71538944"/>
        <c:axId val="114089344"/>
      </c:lineChart>
      <c:catAx>
        <c:axId val="715389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114089344"/>
        <c:crosses val="autoZero"/>
        <c:auto val="1"/>
        <c:lblAlgn val="ctr"/>
        <c:lblOffset val="100"/>
        <c:noMultiLvlLbl val="0"/>
      </c:catAx>
      <c:valAx>
        <c:axId val="114089344"/>
        <c:scaling>
          <c:orientation val="minMax"/>
        </c:scaling>
        <c:delete val="0"/>
        <c:axPos val="l"/>
        <c:majorGridlines/>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ru-RU"/>
          </a:p>
        </c:txPr>
        <c:crossAx val="71538944"/>
        <c:crosses val="autoZero"/>
        <c:crossBetween val="between"/>
      </c:valAx>
    </c:plotArea>
    <c:legend>
      <c:legendPos val="r"/>
      <c:overlay val="0"/>
      <c:txPr>
        <a:bodyPr/>
        <a:lstStyle/>
        <a:p>
          <a:pPr>
            <a:defRPr sz="475" b="0" i="0" u="none" strike="noStrik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Calibri"/>
                <a:ea typeface="Calibri"/>
                <a:cs typeface="Calibri"/>
              </a:defRPr>
            </a:pPr>
            <a:r>
              <a:rPr lang="ru-RU"/>
              <a:t>Денежный поток на собственный капитал, руб.</a:t>
            </a:r>
          </a:p>
        </c:rich>
      </c:tx>
      <c:layout>
        <c:manualLayout>
          <c:xMode val="edge"/>
          <c:yMode val="edge"/>
          <c:x val="0.39244762736462907"/>
          <c:y val="1.2133609744231021E-2"/>
        </c:manualLayout>
      </c:layout>
      <c:overlay val="0"/>
      <c:spPr>
        <a:noFill/>
        <a:ln w="25400">
          <a:noFill/>
        </a:ln>
      </c:spPr>
    </c:title>
    <c:autoTitleDeleted val="0"/>
    <c:plotArea>
      <c:layout>
        <c:manualLayout>
          <c:layoutTarget val="inner"/>
          <c:xMode val="edge"/>
          <c:yMode val="edge"/>
          <c:x val="7.6580811419325143E-2"/>
          <c:y val="5.6839083976907873E-2"/>
          <c:w val="0.90020465551093498"/>
          <c:h val="0.88415462781069987"/>
        </c:manualLayout>
      </c:layout>
      <c:lineChart>
        <c:grouping val="standard"/>
        <c:varyColors val="0"/>
        <c:ser>
          <c:idx val="0"/>
          <c:order val="0"/>
          <c:tx>
            <c:strRef>
              <c:f>'5. анализ эконом эфф'!$A$79</c:f>
              <c:strCache>
                <c:ptCount val="1"/>
                <c:pt idx="0">
                  <c:v>Дисконтированный денежный поток нарастающим итогом (PV) </c:v>
                </c:pt>
              </c:strCache>
            </c:strRef>
          </c:tx>
          <c:marker>
            <c:symbol val="none"/>
          </c:marker>
          <c:cat>
            <c:numRef>
              <c:f>'5. анализ эконом эфф'!$B$67:$K$67</c:f>
              <c:numCache>
                <c:formatCode>0</c:formatCode>
                <c:ptCount val="10"/>
                <c:pt idx="0">
                  <c:v>2020</c:v>
                </c:pt>
                <c:pt idx="1">
                  <c:v>2021</c:v>
                </c:pt>
                <c:pt idx="2">
                  <c:v>2022</c:v>
                </c:pt>
                <c:pt idx="3">
                  <c:v>2023</c:v>
                </c:pt>
                <c:pt idx="4">
                  <c:v>2024</c:v>
                </c:pt>
                <c:pt idx="5">
                  <c:v>2025</c:v>
                </c:pt>
                <c:pt idx="6">
                  <c:v>2026</c:v>
                </c:pt>
                <c:pt idx="7">
                  <c:v>2027</c:v>
                </c:pt>
                <c:pt idx="8">
                  <c:v>2028</c:v>
                </c:pt>
                <c:pt idx="9">
                  <c:v>2029</c:v>
                </c:pt>
              </c:numCache>
            </c:numRef>
          </c:cat>
          <c:val>
            <c:numRef>
              <c:f>'5. анализ эконом эфф'!$B$79:$K$79</c:f>
              <c:numCache>
                <c:formatCode>_(* #\ ##0_);_(* \(#\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0139-4743-B52F-239ADD73B581}"/>
            </c:ext>
          </c:extLst>
        </c:ser>
        <c:ser>
          <c:idx val="1"/>
          <c:order val="1"/>
          <c:tx>
            <c:strRef>
              <c:f>'5. анализ эконом эфф'!$A$80</c:f>
              <c:strCache>
                <c:ptCount val="1"/>
                <c:pt idx="0">
                  <c:v>Чистая приведенная стоимость без учета      
продажи (NPV) </c:v>
                </c:pt>
              </c:strCache>
            </c:strRef>
          </c:tx>
          <c:marker>
            <c:symbol val="none"/>
          </c:marker>
          <c:cat>
            <c:numRef>
              <c:f>'5. анализ эконом эфф'!$B$67:$K$67</c:f>
              <c:numCache>
                <c:formatCode>0</c:formatCode>
                <c:ptCount val="10"/>
                <c:pt idx="0">
                  <c:v>2020</c:v>
                </c:pt>
                <c:pt idx="1">
                  <c:v>2021</c:v>
                </c:pt>
                <c:pt idx="2">
                  <c:v>2022</c:v>
                </c:pt>
                <c:pt idx="3">
                  <c:v>2023</c:v>
                </c:pt>
                <c:pt idx="4">
                  <c:v>2024</c:v>
                </c:pt>
                <c:pt idx="5">
                  <c:v>2025</c:v>
                </c:pt>
                <c:pt idx="6">
                  <c:v>2026</c:v>
                </c:pt>
                <c:pt idx="7">
                  <c:v>2027</c:v>
                </c:pt>
                <c:pt idx="8">
                  <c:v>2028</c:v>
                </c:pt>
                <c:pt idx="9">
                  <c:v>2029</c:v>
                </c:pt>
              </c:numCache>
            </c:numRef>
          </c:cat>
          <c:val>
            <c:numRef>
              <c:f>'5. анализ эконом эфф'!$B$80:$K$80</c:f>
              <c:numCache>
                <c:formatCode>_(* #\ ##0_);_(* \(#\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0139-4743-B52F-239ADD73B581}"/>
            </c:ext>
          </c:extLst>
        </c:ser>
        <c:dLbls>
          <c:showLegendKey val="0"/>
          <c:showVal val="0"/>
          <c:showCatName val="0"/>
          <c:showSerName val="0"/>
          <c:showPercent val="0"/>
          <c:showBubbleSize val="0"/>
        </c:dLbls>
        <c:smooth val="0"/>
        <c:axId val="70078464"/>
        <c:axId val="70080000"/>
      </c:lineChart>
      <c:catAx>
        <c:axId val="70078464"/>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70080000"/>
        <c:crosses val="autoZero"/>
        <c:auto val="1"/>
        <c:lblAlgn val="ctr"/>
        <c:lblOffset val="100"/>
        <c:noMultiLvlLbl val="0"/>
      </c:catAx>
      <c:valAx>
        <c:axId val="70080000"/>
        <c:scaling>
          <c:orientation val="minMax"/>
        </c:scaling>
        <c:delete val="0"/>
        <c:axPos val="l"/>
        <c:majorGridlines/>
        <c:numFmt formatCode="_(* #\ ##0_);_(* \(#\ ##0\);_(* &quot;-&quot;_);_(@_)"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ru-RU"/>
          </a:p>
        </c:txPr>
        <c:crossAx val="70078464"/>
        <c:crosses val="autoZero"/>
        <c:crossBetween val="between"/>
      </c:valAx>
    </c:plotArea>
    <c:legend>
      <c:legendPos val="r"/>
      <c:layout>
        <c:manualLayout>
          <c:xMode val="edge"/>
          <c:yMode val="edge"/>
          <c:x val="0.33146067415730629"/>
          <c:y val="0.90145157387241459"/>
          <c:w val="0.35617977528090156"/>
          <c:h val="7.2464027102995543E-2"/>
        </c:manualLayout>
      </c:layout>
      <c:overlay val="0"/>
      <c:txPr>
        <a:bodyPr/>
        <a:lstStyle/>
        <a:p>
          <a:pPr>
            <a:defRPr sz="475" b="0" i="0" u="none" strike="noStrik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0.75000000000000522" l="0.70000000000000062" r="0.70000000000000062" t="0.750000000000005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914400</xdr:colOff>
      <xdr:row>0</xdr:row>
      <xdr:rowOff>0</xdr:rowOff>
    </xdr:from>
    <xdr:to>
      <xdr:col>10</xdr:col>
      <xdr:colOff>9525</xdr:colOff>
      <xdr:row>0</xdr:row>
      <xdr:rowOff>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40821</xdr:colOff>
      <xdr:row>23</xdr:row>
      <xdr:rowOff>76199</xdr:rowOff>
    </xdr:from>
    <xdr:to>
      <xdr:col>8</xdr:col>
      <xdr:colOff>149679</xdr:colOff>
      <xdr:row>37</xdr:row>
      <xdr:rowOff>149677</xdr:rowOff>
    </xdr:to>
    <xdr:graphicFrame macro="">
      <xdr:nvGraphicFramePr>
        <xdr:cNvPr id="3" name="Диаграмма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alobanov\plan-99\P-99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udget\&#1086;&#1073;&#1084;&#1077;&#1085;\DOCUME~1\fin8\LOCALS~1\Temp\Rar$DI00.016\30.11.09_&#1048;&#1055;%207,&#1086;&#1094;&#1077;&#1085;&#1082;&#1072;%2011,%20&#1054;&#1056;&#1045;&#1061;%200%20&#1075;&#1086;&#1076;%20&#1090;&#1072;&#1088;&#1080;&#1092;%208,5%25_&#1060;&#105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s\&#1054;&#1073;&#1084;&#1077;&#1085;\DOCUME~1\fin8\LOCALS~1\Temp\Rar$DI00.016\30.11.09_&#1048;&#1055;%207,&#1086;&#1094;&#1077;&#1085;&#1082;&#1072;%2011,%20&#1054;&#1056;&#1045;&#1061;%200%20&#1075;&#1086;&#1076;%20&#1090;&#1072;&#1088;&#1080;&#1092;%208,5%25_&#1060;&#105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su\sui\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su\sui\DOCUME~1\fin8\LOCALS~1\Temp\Rar$DI00.578\30.11.09_&#1048;&#1055;%207,&#1086;&#1094;&#1077;&#1085;&#1082;&#1072;%2011,%20&#1054;&#1056;&#1045;&#1061;%200%20&#1075;&#1086;&#1076;%20&#1090;&#1072;&#1088;&#1080;&#1092;%208,5%25_&#1060;&#105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udget\&#1086;&#1073;&#1084;&#1077;&#1085;\DOCUME~1\fin8\LOCALS~1\Temp\Rar$DI00.578\30.11.09_&#1048;&#1055;%207,&#1086;&#1094;&#1077;&#1085;&#1082;&#1072;%2011,%20&#1054;&#1056;&#1045;&#1061;%200%20&#1075;&#1086;&#1076;%20&#1090;&#1072;&#1088;&#1080;&#1092;%208,5%25_&#1060;&#105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s\&#1054;&#1073;&#1084;&#1077;&#1085;\DOCUME~1\fin8\LOCALS~1\Temp\Rar$DI00.578\30.11.09_&#1048;&#1055;%207,&#1086;&#1094;&#1077;&#1085;&#1082;&#1072;%2011,%20&#1054;&#1056;&#1045;&#1061;%200%20&#1075;&#1086;&#1076;%20&#1090;&#1072;&#1088;&#1080;&#1092;%208,5%25_&#1060;&#105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senko_ov/AppData/Local/Microsoft/Windows/Temporary%20Internet%20Files/Content.Outlook/T23L7XUU/1.XLSX!&#1056;&#1072;&#1073;&#1086;&#1095;&#1080;&#1081;%20&#1083;&#1080;&#1089;&#1090;!"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drsk.ru/doc/reports/plan/2701150951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dan.drsk.ru\public\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dan.drsk.ru\public\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ur.drsk.ru\shared\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1054;&#1073;&#1084;&#1077;&#1085;\Documents%20and%20Settings\user\Local%20Settings\Temporary%20Internet%20Files\OLKD3\&#1042;&#1099;&#1093;&#1060;-&#1054;&#1090;&#1095;&#1077;&#1090;%20&#1086;&#1073;%20&#1080;&#1089;&#1087;&#1086;&#1083;&#1085;&#1077;&#1085;&#1080;&#1080;%20&#1089;&#1077;&#1090;&#1077;&#1074;&#1086;&#1075;&#1086;%20&#1075;&#1088;&#1072;&#1092;&#1080;&#1082;&#1072;%20&#1089;&#1090;&#1088;&#1086;&#1080;&#1090;&#1077;&#1083;&#1100;&#1089;&#1090;&#1074;&#1072;%201604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ur.drsk.ru\shared\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1054;&#1073;&#1084;&#1077;&#1085;\Documents%20and%20Settings\user\Local%20Settings\Temporary%20Internet%20Files\OLKD3\&#1042;&#1099;&#1093;&#1060;-&#1057;&#1077;&#1090;&#1077;&#1074;&#1086;&#1081;_&#1075;&#1088;&#1072;&#1092;&#1080;&#1082;_&#1089;&#1090;&#1088;&#1086;&#1080;&#1090;&#1077;&#1083;&#1100;&#1089;&#1090;&#1074;&#1072;%201604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sk.ru\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ur.drsk.ru\shared\OBMEN\&#1057;&#1059;&#1048;\2012%20%20-%20%20&#1040;&#1083;&#1100;&#1090;-&#1048;&#1085;&#1074;&#1077;&#1089;&#1090;\&#1040;&#1051;&#1068;&#1058;-&#1048;&#1053;&#1042;&#1045;&#1057;&#1058;%202012%20&#1075;\8%20&#1056;&#1077;&#1082;&#1086;&#1085;&#1089;&#1090;&#1088;&#1091;&#1082;&#1094;&#1080;&#1103;%20&#1055;&#1057;%20&#1051;&#1077;&#1085;&#1080;&#1085;&#1089;&#1082;&#1072;&#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 val="Карточка"/>
      <sheetName val="ф1 инвалюта"/>
    </sheetNames>
    <sheetDataSet>
      <sheetData sheetId="0">
        <row r="8">
          <cell r="D8">
            <v>1</v>
          </cell>
        </row>
        <row r="12">
          <cell r="AN12">
            <v>5</v>
          </cell>
        </row>
        <row r="106">
          <cell r="AN106" t="str">
            <v xml:space="preserve"> 2044</v>
          </cell>
        </row>
        <row r="110">
          <cell r="AN110">
            <v>0</v>
          </cell>
        </row>
        <row r="111">
          <cell r="AN111">
            <v>5.4000000000000048E-2</v>
          </cell>
        </row>
        <row r="112">
          <cell r="AN112">
            <v>1</v>
          </cell>
        </row>
        <row r="114">
          <cell r="AN114">
            <v>0</v>
          </cell>
        </row>
        <row r="115">
          <cell r="AN115">
            <v>0</v>
          </cell>
        </row>
        <row r="117">
          <cell r="AN117">
            <v>0</v>
          </cell>
        </row>
        <row r="118">
          <cell r="AN118">
            <v>5.4000000000000048E-2</v>
          </cell>
        </row>
        <row r="119">
          <cell r="AN119">
            <v>1</v>
          </cell>
        </row>
        <row r="121">
          <cell r="AN121">
            <v>0</v>
          </cell>
        </row>
        <row r="123">
          <cell r="AN123">
            <v>0</v>
          </cell>
        </row>
        <row r="124">
          <cell r="AN124">
            <v>0</v>
          </cell>
        </row>
        <row r="125">
          <cell r="AN125">
            <v>0</v>
          </cell>
        </row>
        <row r="126">
          <cell r="AN126">
            <v>0</v>
          </cell>
        </row>
        <row r="127">
          <cell r="AN127">
            <v>0</v>
          </cell>
        </row>
        <row r="128">
          <cell r="AN128">
            <v>0</v>
          </cell>
        </row>
        <row r="129">
          <cell r="AN129">
            <v>0</v>
          </cell>
        </row>
        <row r="130">
          <cell r="AN130">
            <v>0</v>
          </cell>
        </row>
        <row r="131">
          <cell r="AN131">
            <v>0</v>
          </cell>
        </row>
        <row r="134">
          <cell r="AN134" t="str">
            <v xml:space="preserve"> 2044</v>
          </cell>
        </row>
        <row r="137">
          <cell r="AN137">
            <v>0</v>
          </cell>
        </row>
        <row r="138">
          <cell r="AN138">
            <v>0</v>
          </cell>
        </row>
        <row r="139">
          <cell r="AN139">
            <v>0</v>
          </cell>
        </row>
        <row r="140">
          <cell r="AN140">
            <v>0</v>
          </cell>
        </row>
        <row r="141">
          <cell r="AN141">
            <v>0</v>
          </cell>
        </row>
        <row r="142">
          <cell r="AN142">
            <v>0</v>
          </cell>
        </row>
        <row r="144">
          <cell r="AN144">
            <v>0</v>
          </cell>
        </row>
        <row r="146">
          <cell r="AN146">
            <v>0</v>
          </cell>
        </row>
        <row r="147">
          <cell r="AN147">
            <v>0</v>
          </cell>
        </row>
        <row r="148">
          <cell r="AN148">
            <v>0</v>
          </cell>
        </row>
        <row r="149">
          <cell r="AN149">
            <v>0</v>
          </cell>
        </row>
        <row r="151">
          <cell r="AN151">
            <v>0</v>
          </cell>
        </row>
        <row r="153">
          <cell r="AN153">
            <v>0</v>
          </cell>
        </row>
        <row r="156">
          <cell r="AN156" t="str">
            <v xml:space="preserve"> 2044</v>
          </cell>
        </row>
        <row r="158">
          <cell r="AN158">
            <v>0</v>
          </cell>
        </row>
        <row r="161">
          <cell r="AN161">
            <v>0</v>
          </cell>
        </row>
        <row r="162">
          <cell r="AN162">
            <v>1</v>
          </cell>
        </row>
        <row r="163">
          <cell r="AN163">
            <v>5.4000000000000048E-2</v>
          </cell>
        </row>
        <row r="164">
          <cell r="AN164">
            <v>6.1375632402476503</v>
          </cell>
        </row>
        <row r="165">
          <cell r="AN165">
            <v>0</v>
          </cell>
        </row>
        <row r="167">
          <cell r="AN167">
            <v>0</v>
          </cell>
        </row>
        <row r="168">
          <cell r="AN168">
            <v>0</v>
          </cell>
        </row>
        <row r="169">
          <cell r="AN169">
            <v>0</v>
          </cell>
        </row>
        <row r="171">
          <cell r="AN171">
            <v>0</v>
          </cell>
        </row>
        <row r="172">
          <cell r="AN172">
            <v>0</v>
          </cell>
        </row>
        <row r="173">
          <cell r="AN173">
            <v>0</v>
          </cell>
        </row>
        <row r="174">
          <cell r="AN174">
            <v>0</v>
          </cell>
        </row>
        <row r="176">
          <cell r="AN176">
            <v>0</v>
          </cell>
        </row>
        <row r="179">
          <cell r="AN179" t="str">
            <v xml:space="preserve"> 2044</v>
          </cell>
        </row>
        <row r="181">
          <cell r="AN181">
            <v>0</v>
          </cell>
        </row>
        <row r="182">
          <cell r="AN182">
            <v>0</v>
          </cell>
        </row>
        <row r="183">
          <cell r="AN183">
            <v>0</v>
          </cell>
        </row>
        <row r="185">
          <cell r="AN185">
            <v>0</v>
          </cell>
        </row>
        <row r="186">
          <cell r="AN186">
            <v>0</v>
          </cell>
        </row>
        <row r="189">
          <cell r="AN189">
            <v>0</v>
          </cell>
        </row>
        <row r="190">
          <cell r="AN190">
            <v>0</v>
          </cell>
        </row>
        <row r="191">
          <cell r="AN191">
            <v>0</v>
          </cell>
        </row>
        <row r="192">
          <cell r="AN192">
            <v>0</v>
          </cell>
        </row>
        <row r="195">
          <cell r="AN195">
            <v>0</v>
          </cell>
        </row>
        <row r="196">
          <cell r="AN196">
            <v>0</v>
          </cell>
        </row>
        <row r="197">
          <cell r="AN197">
            <v>0</v>
          </cell>
        </row>
        <row r="198">
          <cell r="AN198">
            <v>0</v>
          </cell>
        </row>
        <row r="200">
          <cell r="AN200">
            <v>0</v>
          </cell>
        </row>
        <row r="204">
          <cell r="AN204" t="str">
            <v xml:space="preserve"> 2044</v>
          </cell>
        </row>
        <row r="206">
          <cell r="AN206">
            <v>0</v>
          </cell>
        </row>
        <row r="207">
          <cell r="AN207">
            <v>0</v>
          </cell>
        </row>
        <row r="208">
          <cell r="AN208">
            <v>0</v>
          </cell>
        </row>
        <row r="209">
          <cell r="AN209">
            <v>0</v>
          </cell>
        </row>
        <row r="210">
          <cell r="AN210">
            <v>0</v>
          </cell>
        </row>
        <row r="211">
          <cell r="AN211">
            <v>0</v>
          </cell>
        </row>
        <row r="212">
          <cell r="AN212">
            <v>0</v>
          </cell>
        </row>
        <row r="213">
          <cell r="AN213">
            <v>0</v>
          </cell>
        </row>
        <row r="214">
          <cell r="AN214">
            <v>0</v>
          </cell>
        </row>
        <row r="215">
          <cell r="AN215">
            <v>0</v>
          </cell>
        </row>
        <row r="216">
          <cell r="AN216">
            <v>0</v>
          </cell>
        </row>
        <row r="217">
          <cell r="AN217">
            <v>0</v>
          </cell>
        </row>
        <row r="218">
          <cell r="AN218">
            <v>0</v>
          </cell>
        </row>
        <row r="219">
          <cell r="AN219">
            <v>0</v>
          </cell>
        </row>
        <row r="220">
          <cell r="AN220">
            <v>0</v>
          </cell>
        </row>
        <row r="221">
          <cell r="AN221">
            <v>0</v>
          </cell>
        </row>
        <row r="222">
          <cell r="AN222">
            <v>0</v>
          </cell>
        </row>
        <row r="223">
          <cell r="AN223">
            <v>0</v>
          </cell>
        </row>
        <row r="224">
          <cell r="AN224">
            <v>0</v>
          </cell>
        </row>
        <row r="225">
          <cell r="AN225">
            <v>0</v>
          </cell>
        </row>
        <row r="228">
          <cell r="AN228" t="str">
            <v xml:space="preserve"> 2044</v>
          </cell>
        </row>
        <row r="230">
          <cell r="AN230">
            <v>0</v>
          </cell>
        </row>
        <row r="231">
          <cell r="AN231">
            <v>0</v>
          </cell>
        </row>
        <row r="232">
          <cell r="AN232">
            <v>0</v>
          </cell>
        </row>
        <row r="233">
          <cell r="AN233">
            <v>0</v>
          </cell>
        </row>
        <row r="234">
          <cell r="AN234">
            <v>0</v>
          </cell>
        </row>
        <row r="235">
          <cell r="AN235">
            <v>0</v>
          </cell>
        </row>
        <row r="236">
          <cell r="AN236">
            <v>0</v>
          </cell>
        </row>
        <row r="237">
          <cell r="AN237">
            <v>0</v>
          </cell>
        </row>
        <row r="239">
          <cell r="AN239">
            <v>0</v>
          </cell>
        </row>
        <row r="241">
          <cell r="AN241">
            <v>0</v>
          </cell>
        </row>
        <row r="242">
          <cell r="AN242">
            <v>0</v>
          </cell>
        </row>
        <row r="243">
          <cell r="AN243">
            <v>0</v>
          </cell>
        </row>
        <row r="244">
          <cell r="AN244">
            <v>0</v>
          </cell>
        </row>
        <row r="245">
          <cell r="AN245">
            <v>0</v>
          </cell>
        </row>
        <row r="247">
          <cell r="AN247">
            <v>0</v>
          </cell>
        </row>
        <row r="249">
          <cell r="AN249">
            <v>0</v>
          </cell>
        </row>
        <row r="250">
          <cell r="AN250">
            <v>0</v>
          </cell>
        </row>
        <row r="251">
          <cell r="AN251">
            <v>0</v>
          </cell>
        </row>
        <row r="252">
          <cell r="AN252">
            <v>0</v>
          </cell>
        </row>
        <row r="253">
          <cell r="AN253">
            <v>0</v>
          </cell>
        </row>
        <row r="254">
          <cell r="AN254">
            <v>0</v>
          </cell>
        </row>
        <row r="256">
          <cell r="AN256">
            <v>0</v>
          </cell>
        </row>
        <row r="258">
          <cell r="AN258">
            <v>0</v>
          </cell>
        </row>
        <row r="259">
          <cell r="AN259">
            <v>0</v>
          </cell>
        </row>
        <row r="262">
          <cell r="AN262" t="str">
            <v xml:space="preserve"> 2044</v>
          </cell>
        </row>
        <row r="264">
          <cell r="AN264">
            <v>0</v>
          </cell>
        </row>
        <row r="265">
          <cell r="AN265">
            <v>0</v>
          </cell>
        </row>
        <row r="266">
          <cell r="AN266">
            <v>0</v>
          </cell>
        </row>
        <row r="267">
          <cell r="AN267">
            <v>0</v>
          </cell>
        </row>
        <row r="268">
          <cell r="AN268">
            <v>0</v>
          </cell>
        </row>
        <row r="269">
          <cell r="AN269">
            <v>0</v>
          </cell>
        </row>
        <row r="270">
          <cell r="AN270">
            <v>0</v>
          </cell>
        </row>
        <row r="271">
          <cell r="AN271">
            <v>0</v>
          </cell>
        </row>
        <row r="272">
          <cell r="AN272">
            <v>0</v>
          </cell>
        </row>
        <row r="273">
          <cell r="AN273">
            <v>0</v>
          </cell>
        </row>
        <row r="275">
          <cell r="AN275">
            <v>0</v>
          </cell>
        </row>
        <row r="276">
          <cell r="AN276">
            <v>0</v>
          </cell>
        </row>
        <row r="277">
          <cell r="AN277">
            <v>0</v>
          </cell>
        </row>
        <row r="278">
          <cell r="AN278">
            <v>0</v>
          </cell>
        </row>
        <row r="279">
          <cell r="AN279">
            <v>0</v>
          </cell>
        </row>
        <row r="281">
          <cell r="AN281">
            <v>0</v>
          </cell>
        </row>
        <row r="283">
          <cell r="AN283">
            <v>0</v>
          </cell>
        </row>
        <row r="284">
          <cell r="AN284">
            <v>0</v>
          </cell>
        </row>
        <row r="285">
          <cell r="AN285">
            <v>0</v>
          </cell>
        </row>
        <row r="286">
          <cell r="AN286">
            <v>0</v>
          </cell>
        </row>
        <row r="287">
          <cell r="AN287">
            <v>0</v>
          </cell>
        </row>
        <row r="288">
          <cell r="AN288">
            <v>0</v>
          </cell>
        </row>
        <row r="289">
          <cell r="AN289">
            <v>0</v>
          </cell>
        </row>
        <row r="290">
          <cell r="AN290">
            <v>0</v>
          </cell>
        </row>
        <row r="291">
          <cell r="AN291">
            <v>0</v>
          </cell>
        </row>
        <row r="293">
          <cell r="AN293">
            <v>0</v>
          </cell>
        </row>
        <row r="295">
          <cell r="AN295">
            <v>0</v>
          </cell>
        </row>
        <row r="296">
          <cell r="AN296">
            <v>0</v>
          </cell>
        </row>
        <row r="297">
          <cell r="AN297">
            <v>0</v>
          </cell>
        </row>
        <row r="298">
          <cell r="AN298">
            <v>0</v>
          </cell>
        </row>
        <row r="300">
          <cell r="AN300">
            <v>0</v>
          </cell>
        </row>
        <row r="301">
          <cell r="AN301">
            <v>0</v>
          </cell>
        </row>
      </sheetData>
      <sheetData sheetId="1">
        <row r="7">
          <cell r="D7">
            <v>40544</v>
          </cell>
        </row>
        <row r="8">
          <cell r="D8">
            <v>34</v>
          </cell>
        </row>
        <row r="9">
          <cell r="D9">
            <v>4</v>
          </cell>
          <cell r="E9" t="str">
            <v>лет</v>
          </cell>
        </row>
        <row r="10">
          <cell r="D10">
            <v>360</v>
          </cell>
        </row>
        <row r="11">
          <cell r="B11" t="str">
            <v>тыс. руб.</v>
          </cell>
          <cell r="D11">
            <v>7</v>
          </cell>
        </row>
        <row r="12">
          <cell r="B12" t="str">
            <v>$</v>
          </cell>
          <cell r="D12">
            <v>1</v>
          </cell>
        </row>
        <row r="17">
          <cell r="D17">
            <v>0</v>
          </cell>
        </row>
        <row r="18">
          <cell r="D18" t="b">
            <v>1</v>
          </cell>
        </row>
        <row r="19">
          <cell r="B19" t="str">
            <v>тыс. руб.</v>
          </cell>
          <cell r="D19">
            <v>1</v>
          </cell>
        </row>
        <row r="20">
          <cell r="D20" t="b">
            <v>1</v>
          </cell>
        </row>
        <row r="25">
          <cell r="F25">
            <v>2011</v>
          </cell>
        </row>
        <row r="26">
          <cell r="F26">
            <v>1</v>
          </cell>
        </row>
        <row r="27">
          <cell r="AN27">
            <v>34</v>
          </cell>
        </row>
        <row r="28">
          <cell r="AN28" t="str">
            <v>34 год</v>
          </cell>
        </row>
        <row r="29">
          <cell r="AN29">
            <v>52597</v>
          </cell>
        </row>
        <row r="30">
          <cell r="AN30" t="str">
            <v xml:space="preserve"> 2044</v>
          </cell>
        </row>
        <row r="33">
          <cell r="A33" t="str">
            <v>СТРОИТЕЛЬСТВО: ХАРАКТЕРИСТИКИ ОБЪЕКТА</v>
          </cell>
        </row>
        <row r="35">
          <cell r="A35" t="str">
            <v>Объект вводится в эксплуатацию в конце</v>
          </cell>
          <cell r="B35">
            <v>2</v>
          </cell>
          <cell r="C35" t="str">
            <v>года  проекта ( 2012)</v>
          </cell>
        </row>
        <row r="37">
          <cell r="A37" t="str">
            <v>Категория площадей</v>
          </cell>
          <cell r="B37" t="str">
            <v>Площадь</v>
          </cell>
          <cell r="D37">
            <v>1</v>
          </cell>
        </row>
        <row r="38">
          <cell r="A38" t="str">
            <v>Жилые площади</v>
          </cell>
          <cell r="B38">
            <v>0</v>
          </cell>
          <cell r="C38" t="str">
            <v>кв. м</v>
          </cell>
          <cell r="E38">
            <v>0</v>
          </cell>
          <cell r="F38" t="str">
            <v>(0%)</v>
          </cell>
        </row>
        <row r="40">
          <cell r="A40" t="str">
            <v>Полезная площадь объекта</v>
          </cell>
          <cell r="B40">
            <v>0</v>
          </cell>
          <cell r="C40" t="str">
            <v>кв. м</v>
          </cell>
        </row>
        <row r="41">
          <cell r="A41" t="str">
            <v>Общая площадь объекта</v>
          </cell>
          <cell r="B41">
            <v>0</v>
          </cell>
          <cell r="C41" t="str">
            <v>кв. м</v>
          </cell>
          <cell r="F41" t="str">
            <v/>
          </cell>
        </row>
        <row r="44">
          <cell r="A44" t="str">
            <v>СТРОИТЕЛЬСТВО: ИСПОЛЬЗОВАНИЕ ОБЪЕКТА</v>
          </cell>
        </row>
        <row r="46">
          <cell r="A46" t="str">
            <v>Привлечение дольщиков / соинвесторов</v>
          </cell>
          <cell r="B46" t="str">
            <v>Площадь</v>
          </cell>
        </row>
        <row r="47">
          <cell r="A47" t="str">
            <v>Жилые площади</v>
          </cell>
          <cell r="B47">
            <v>0</v>
          </cell>
          <cell r="C47" t="str">
            <v>кв. м</v>
          </cell>
          <cell r="F47">
            <v>0</v>
          </cell>
        </row>
        <row r="49">
          <cell r="A49" t="str">
            <v>Продажа готовых площадей (покупатели)</v>
          </cell>
        </row>
        <row r="50">
          <cell r="A50" t="str">
            <v>Жилые площади</v>
          </cell>
          <cell r="B50">
            <v>0</v>
          </cell>
          <cell r="C50" t="str">
            <v>кв. м</v>
          </cell>
          <cell r="F50">
            <v>0</v>
          </cell>
        </row>
        <row r="52">
          <cell r="A52" t="str">
            <v>Собственное использование объекта</v>
          </cell>
        </row>
        <row r="53">
          <cell r="A53" t="str">
            <v>Жилые площади</v>
          </cell>
          <cell r="B53">
            <v>0</v>
          </cell>
          <cell r="C53" t="str">
            <v>кв. м</v>
          </cell>
          <cell r="F53">
            <v>0</v>
          </cell>
        </row>
        <row r="54">
          <cell r="A54" t="str">
            <v/>
          </cell>
        </row>
        <row r="57">
          <cell r="A57" t="str">
            <v>СТРОИТЕЛЬСТВО: ЗАТРАТЫ НА ОБЪЕКТ</v>
          </cell>
          <cell r="D57">
            <v>1</v>
          </cell>
          <cell r="F57" t="str">
            <v>"0"</v>
          </cell>
          <cell r="G57" t="str">
            <v xml:space="preserve"> 2011</v>
          </cell>
          <cell r="H57" t="str">
            <v xml:space="preserve"> 2012</v>
          </cell>
          <cell r="I57" t="str">
            <v xml:space="preserve"> 2013</v>
          </cell>
          <cell r="J57" t="str">
            <v xml:space="preserve"> 2014</v>
          </cell>
          <cell r="K57" t="str">
            <v xml:space="preserve"> 2015</v>
          </cell>
          <cell r="L57" t="str">
            <v xml:space="preserve"> 2016</v>
          </cell>
          <cell r="M57" t="str">
            <v xml:space="preserve"> 2017</v>
          </cell>
          <cell r="N57" t="str">
            <v xml:space="preserve"> 2018</v>
          </cell>
          <cell r="O57" t="str">
            <v xml:space="preserve"> 2019</v>
          </cell>
          <cell r="P57" t="str">
            <v xml:space="preserve"> 2020</v>
          </cell>
          <cell r="Q57" t="str">
            <v xml:space="preserve"> 2021</v>
          </cell>
          <cell r="R57" t="str">
            <v xml:space="preserve"> 2022</v>
          </cell>
          <cell r="S57" t="str">
            <v xml:space="preserve"> 2023</v>
          </cell>
          <cell r="T57" t="str">
            <v xml:space="preserve"> 2024</v>
          </cell>
          <cell r="U57" t="str">
            <v xml:space="preserve"> 2025</v>
          </cell>
          <cell r="V57" t="str">
            <v xml:space="preserve"> 2026</v>
          </cell>
          <cell r="W57" t="str">
            <v xml:space="preserve"> 2027</v>
          </cell>
          <cell r="X57" t="str">
            <v xml:space="preserve"> 2028</v>
          </cell>
          <cell r="Y57" t="str">
            <v xml:space="preserve"> 2029</v>
          </cell>
          <cell r="Z57" t="str">
            <v xml:space="preserve"> 2030</v>
          </cell>
          <cell r="AA57" t="str">
            <v xml:space="preserve"> 2031</v>
          </cell>
          <cell r="AB57" t="str">
            <v xml:space="preserve"> 2032</v>
          </cell>
          <cell r="AC57" t="str">
            <v xml:space="preserve"> 2033</v>
          </cell>
          <cell r="AD57" t="str">
            <v xml:space="preserve"> 2034</v>
          </cell>
          <cell r="AE57" t="str">
            <v xml:space="preserve"> 2035</v>
          </cell>
          <cell r="AF57" t="str">
            <v xml:space="preserve"> 2036</v>
          </cell>
          <cell r="AG57" t="str">
            <v xml:space="preserve"> 2037</v>
          </cell>
          <cell r="AH57" t="str">
            <v xml:space="preserve"> 2038</v>
          </cell>
          <cell r="AI57" t="str">
            <v xml:space="preserve"> 2039</v>
          </cell>
          <cell r="AJ57" t="str">
            <v xml:space="preserve"> 2040</v>
          </cell>
          <cell r="AK57" t="str">
            <v xml:space="preserve"> 2041</v>
          </cell>
          <cell r="AL57" t="str">
            <v xml:space="preserve"> 2042</v>
          </cell>
          <cell r="AM57" t="str">
            <v xml:space="preserve"> 2043</v>
          </cell>
          <cell r="AN57" t="str">
            <v xml:space="preserve"> 2044</v>
          </cell>
          <cell r="AP57" t="str">
            <v>ИТОГО</v>
          </cell>
        </row>
        <row r="59">
          <cell r="A59" t="str">
            <v>Стадия строительства №1</v>
          </cell>
        </row>
        <row r="60">
          <cell r="A60" t="str">
            <v>начало стадии</v>
          </cell>
          <cell r="B60">
            <v>1</v>
          </cell>
        </row>
        <row r="61">
          <cell r="A61" t="str">
            <v>конец стадии</v>
          </cell>
          <cell r="B61">
            <v>2</v>
          </cell>
        </row>
        <row r="62">
          <cell r="A62" t="str">
            <v>Площади, к которым относится стадия</v>
          </cell>
          <cell r="B62">
            <v>0</v>
          </cell>
          <cell r="C62" t="str">
            <v>кв. м</v>
          </cell>
        </row>
        <row r="63">
          <cell r="A63" t="str">
            <v>Стоимость одного кв. м (с НДС)</v>
          </cell>
          <cell r="B63">
            <v>1</v>
          </cell>
          <cell r="C63" t="str">
            <v>тыс. руб.</v>
          </cell>
          <cell r="D63" t="str">
            <v>int_avg</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row>
        <row r="64">
          <cell r="A64" t="str">
            <v xml:space="preserve">    в том числе НДС</v>
          </cell>
          <cell r="B64">
            <v>0.18</v>
          </cell>
          <cell r="C64" t="str">
            <v>тыс. руб.</v>
          </cell>
          <cell r="D64" t="str">
            <v>int_avg</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row>
        <row r="65">
          <cell r="A65" t="str">
            <v>Объем выполненных работ</v>
          </cell>
          <cell r="C65" t="str">
            <v>тыс. руб.</v>
          </cell>
          <cell r="D65" t="str">
            <v>1_01</v>
          </cell>
          <cell r="G65">
            <v>15000</v>
          </cell>
          <cell r="H65">
            <v>109976</v>
          </cell>
          <cell r="I65">
            <v>190549</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P65">
            <v>315525</v>
          </cell>
        </row>
        <row r="66">
          <cell r="A66" t="str">
            <v xml:space="preserve">    в том числе НДС</v>
          </cell>
          <cell r="C66" t="str">
            <v>тыс. руб.</v>
          </cell>
          <cell r="D66" t="str">
            <v>1_03</v>
          </cell>
          <cell r="G66">
            <v>2288.1355932203387</v>
          </cell>
          <cell r="H66">
            <v>16776</v>
          </cell>
          <cell r="I66">
            <v>29066.796610169491</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P66">
            <v>48130.932203389828</v>
          </cell>
        </row>
        <row r="67">
          <cell r="A67" t="str">
            <v>Оплата работ</v>
          </cell>
          <cell r="C67" t="str">
            <v>тыс. руб.</v>
          </cell>
          <cell r="D67" t="str">
            <v>1_02</v>
          </cell>
          <cell r="F67">
            <v>0</v>
          </cell>
          <cell r="G67">
            <v>17700</v>
          </cell>
          <cell r="H67">
            <v>154500</v>
          </cell>
          <cell r="I67">
            <v>164272</v>
          </cell>
          <cell r="J67">
            <v>35848</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P67">
            <v>372320</v>
          </cell>
        </row>
        <row r="68">
          <cell r="A68" t="str">
            <v xml:space="preserve">    в том числе НДС</v>
          </cell>
          <cell r="C68" t="str">
            <v>тыс. руб.</v>
          </cell>
          <cell r="D68" t="str">
            <v>1_04</v>
          </cell>
          <cell r="G68">
            <v>2700</v>
          </cell>
          <cell r="H68">
            <v>23567.796610169491</v>
          </cell>
          <cell r="I68">
            <v>25058.440677966108</v>
          </cell>
          <cell r="J68">
            <v>5468.3389830508459</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P68">
            <v>56794.576271186445</v>
          </cell>
        </row>
        <row r="70">
          <cell r="A70" t="str">
            <v>Итого: объем выполненных работ</v>
          </cell>
          <cell r="C70" t="str">
            <v>тыс. руб.</v>
          </cell>
          <cell r="F70">
            <v>0</v>
          </cell>
          <cell r="G70">
            <v>15000</v>
          </cell>
          <cell r="H70">
            <v>109976</v>
          </cell>
          <cell r="I70">
            <v>190549</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P70">
            <v>315525</v>
          </cell>
        </row>
        <row r="71">
          <cell r="A71" t="str">
            <v xml:space="preserve">   НДС</v>
          </cell>
          <cell r="C71" t="str">
            <v>тыс. руб.</v>
          </cell>
          <cell r="F71">
            <v>0</v>
          </cell>
          <cell r="G71">
            <v>2288.1355932203387</v>
          </cell>
          <cell r="H71">
            <v>16776</v>
          </cell>
          <cell r="I71">
            <v>29066.796610169491</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P71">
            <v>48130.932203389828</v>
          </cell>
        </row>
        <row r="72">
          <cell r="A72" t="str">
            <v>Итого: оплата работ</v>
          </cell>
          <cell r="C72" t="str">
            <v>тыс. руб.</v>
          </cell>
          <cell r="F72">
            <v>0</v>
          </cell>
          <cell r="G72">
            <v>17700</v>
          </cell>
          <cell r="H72">
            <v>154500</v>
          </cell>
          <cell r="I72">
            <v>164272</v>
          </cell>
          <cell r="J72">
            <v>35848</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P72">
            <v>372320</v>
          </cell>
        </row>
        <row r="73">
          <cell r="A73" t="str">
            <v xml:space="preserve">   НДС</v>
          </cell>
          <cell r="C73" t="str">
            <v>тыс. руб.</v>
          </cell>
          <cell r="F73">
            <v>0</v>
          </cell>
          <cell r="G73">
            <v>2700</v>
          </cell>
          <cell r="H73">
            <v>23567.796610169491</v>
          </cell>
          <cell r="I73">
            <v>25058.440677966108</v>
          </cell>
          <cell r="J73">
            <v>5468.3389830508459</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P73">
            <v>56794.576271186445</v>
          </cell>
        </row>
        <row r="74">
          <cell r="A74" t="str">
            <v>Авансы подрядчикам (с НДС)</v>
          </cell>
          <cell r="C74" t="str">
            <v>тыс. руб.</v>
          </cell>
          <cell r="D74" t="str">
            <v>int_end</v>
          </cell>
          <cell r="F74">
            <v>0</v>
          </cell>
          <cell r="G74">
            <v>2700</v>
          </cell>
          <cell r="H74">
            <v>47224</v>
          </cell>
          <cell r="I74">
            <v>20947</v>
          </cell>
          <cell r="J74">
            <v>56795</v>
          </cell>
          <cell r="K74">
            <v>56795</v>
          </cell>
          <cell r="L74">
            <v>56795</v>
          </cell>
          <cell r="M74">
            <v>56795</v>
          </cell>
          <cell r="N74">
            <v>56795</v>
          </cell>
          <cell r="O74">
            <v>56795</v>
          </cell>
          <cell r="P74">
            <v>56795</v>
          </cell>
          <cell r="Q74">
            <v>56795</v>
          </cell>
          <cell r="R74">
            <v>56795</v>
          </cell>
          <cell r="S74">
            <v>56795</v>
          </cell>
          <cell r="T74">
            <v>56795</v>
          </cell>
          <cell r="U74">
            <v>56795</v>
          </cell>
          <cell r="V74">
            <v>56795</v>
          </cell>
          <cell r="W74">
            <v>56795</v>
          </cell>
          <cell r="X74">
            <v>56795</v>
          </cell>
          <cell r="Y74">
            <v>56795</v>
          </cell>
          <cell r="Z74">
            <v>56795</v>
          </cell>
          <cell r="AA74">
            <v>56795</v>
          </cell>
          <cell r="AB74">
            <v>56795</v>
          </cell>
          <cell r="AC74">
            <v>56795</v>
          </cell>
          <cell r="AD74">
            <v>56795</v>
          </cell>
          <cell r="AE74">
            <v>56795</v>
          </cell>
          <cell r="AF74">
            <v>56795</v>
          </cell>
          <cell r="AG74">
            <v>56795</v>
          </cell>
          <cell r="AH74">
            <v>56795</v>
          </cell>
          <cell r="AI74">
            <v>56795</v>
          </cell>
          <cell r="AJ74">
            <v>56795</v>
          </cell>
          <cell r="AK74">
            <v>56795</v>
          </cell>
          <cell r="AL74">
            <v>56795</v>
          </cell>
          <cell r="AM74">
            <v>56795</v>
          </cell>
          <cell r="AN74">
            <v>56795</v>
          </cell>
        </row>
        <row r="75">
          <cell r="A75" t="str">
            <v xml:space="preserve">   НДС</v>
          </cell>
          <cell r="C75" t="str">
            <v>тыс. руб.</v>
          </cell>
          <cell r="D75" t="str">
            <v>int_end</v>
          </cell>
          <cell r="F75">
            <v>0</v>
          </cell>
          <cell r="G75">
            <v>411.86440677966129</v>
          </cell>
          <cell r="H75">
            <v>7203.6610169491541</v>
          </cell>
          <cell r="I75">
            <v>3195.3050847457707</v>
          </cell>
          <cell r="J75">
            <v>8663.6440677966166</v>
          </cell>
          <cell r="K75">
            <v>8663.6440677966166</v>
          </cell>
          <cell r="L75">
            <v>8663.6440677966166</v>
          </cell>
          <cell r="M75">
            <v>8663.6440677966166</v>
          </cell>
          <cell r="N75">
            <v>8663.6440677966166</v>
          </cell>
          <cell r="O75">
            <v>8663.6440677966166</v>
          </cell>
          <cell r="P75">
            <v>8663.6440677966166</v>
          </cell>
          <cell r="Q75">
            <v>8663.6440677966166</v>
          </cell>
          <cell r="R75">
            <v>8663.6440677966166</v>
          </cell>
          <cell r="S75">
            <v>8663.6440677966166</v>
          </cell>
          <cell r="T75">
            <v>8663.6440677966166</v>
          </cell>
          <cell r="U75">
            <v>8663.6440677966166</v>
          </cell>
          <cell r="V75">
            <v>8663.6440677966166</v>
          </cell>
          <cell r="W75">
            <v>8663.6440677966166</v>
          </cell>
          <cell r="X75">
            <v>8663.6440677966166</v>
          </cell>
          <cell r="Y75">
            <v>8663.6440677966166</v>
          </cell>
          <cell r="Z75">
            <v>8663.6440677966166</v>
          </cell>
          <cell r="AA75">
            <v>8663.6440677966166</v>
          </cell>
          <cell r="AB75">
            <v>8663.6440677966166</v>
          </cell>
          <cell r="AC75">
            <v>8663.6440677966166</v>
          </cell>
          <cell r="AD75">
            <v>8663.6440677966166</v>
          </cell>
          <cell r="AE75">
            <v>8663.6440677966166</v>
          </cell>
          <cell r="AF75">
            <v>8663.6440677966166</v>
          </cell>
          <cell r="AG75">
            <v>8663.6440677966166</v>
          </cell>
          <cell r="AH75">
            <v>8663.6440677966166</v>
          </cell>
          <cell r="AI75">
            <v>8663.6440677966166</v>
          </cell>
          <cell r="AJ75">
            <v>8663.6440677966166</v>
          </cell>
          <cell r="AK75">
            <v>8663.6440677966166</v>
          </cell>
          <cell r="AL75">
            <v>8663.6440677966166</v>
          </cell>
          <cell r="AM75">
            <v>8663.6440677966166</v>
          </cell>
          <cell r="AN75">
            <v>8663.6440677966166</v>
          </cell>
        </row>
        <row r="76">
          <cell r="A76" t="str">
            <v>Кредиторская задолженность подрядчикам (с НДС)</v>
          </cell>
          <cell r="C76" t="str">
            <v>тыс. руб.</v>
          </cell>
          <cell r="D76" t="str">
            <v>int_end</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row>
        <row r="77">
          <cell r="A77" t="str">
            <v xml:space="preserve">   НДС</v>
          </cell>
          <cell r="C77" t="str">
            <v>тыс. руб.</v>
          </cell>
          <cell r="D77" t="str">
            <v>int_end</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row>
        <row r="78">
          <cell r="A78" t="str">
            <v>Период начала строительства</v>
          </cell>
          <cell r="B78">
            <v>1</v>
          </cell>
          <cell r="F78">
            <v>0</v>
          </cell>
          <cell r="G78">
            <v>1</v>
          </cell>
          <cell r="H78">
            <v>1</v>
          </cell>
          <cell r="I78">
            <v>1</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row>
        <row r="80">
          <cell r="A80" t="str">
            <v>Ранее осуществленные инвестиции</v>
          </cell>
          <cell r="B80">
            <v>0</v>
          </cell>
          <cell r="C80" t="str">
            <v>тыс. руб.</v>
          </cell>
        </row>
        <row r="81">
          <cell r="A81" t="str">
            <v>НДС к ранее осуществленным инвестициям</v>
          </cell>
          <cell r="B81">
            <v>0</v>
          </cell>
          <cell r="C81" t="str">
            <v>тыс. руб.</v>
          </cell>
        </row>
        <row r="82">
          <cell r="A82" t="str">
            <v>Рыночная стоимость недостроенного объекта</v>
          </cell>
          <cell r="B82">
            <v>0</v>
          </cell>
          <cell r="C82" t="str">
            <v>тыс. руб.</v>
          </cell>
        </row>
        <row r="85">
          <cell r="A85" t="str">
            <v>СТРОИТЕЛЬСТВО: ПРИВЛЕЧЕНИЕ ДОЛЬЩИКОВ / СОИНВЕСТОРОВ</v>
          </cell>
          <cell r="F85" t="str">
            <v>"0"</v>
          </cell>
          <cell r="G85" t="str">
            <v xml:space="preserve"> 2011</v>
          </cell>
          <cell r="H85" t="str">
            <v xml:space="preserve"> 2012</v>
          </cell>
          <cell r="I85" t="str">
            <v xml:space="preserve"> 2013</v>
          </cell>
          <cell r="J85" t="str">
            <v xml:space="preserve"> 2014</v>
          </cell>
          <cell r="K85" t="str">
            <v xml:space="preserve"> 2015</v>
          </cell>
          <cell r="L85" t="str">
            <v xml:space="preserve"> 2016</v>
          </cell>
          <cell r="M85" t="str">
            <v xml:space="preserve"> 2017</v>
          </cell>
          <cell r="N85" t="str">
            <v xml:space="preserve"> 2018</v>
          </cell>
          <cell r="O85" t="str">
            <v xml:space="preserve"> 2019</v>
          </cell>
          <cell r="P85" t="str">
            <v xml:space="preserve"> 2020</v>
          </cell>
          <cell r="Q85" t="str">
            <v xml:space="preserve"> 2021</v>
          </cell>
          <cell r="R85" t="str">
            <v xml:space="preserve"> 2022</v>
          </cell>
          <cell r="S85" t="str">
            <v xml:space="preserve"> 2023</v>
          </cell>
          <cell r="T85" t="str">
            <v xml:space="preserve"> 2024</v>
          </cell>
          <cell r="U85" t="str">
            <v xml:space="preserve"> 2025</v>
          </cell>
          <cell r="V85" t="str">
            <v xml:space="preserve"> 2026</v>
          </cell>
          <cell r="W85" t="str">
            <v xml:space="preserve"> 2027</v>
          </cell>
          <cell r="X85" t="str">
            <v xml:space="preserve"> 2028</v>
          </cell>
          <cell r="Y85" t="str">
            <v xml:space="preserve"> 2029</v>
          </cell>
          <cell r="Z85" t="str">
            <v xml:space="preserve"> 2030</v>
          </cell>
          <cell r="AA85" t="str">
            <v xml:space="preserve"> 2031</v>
          </cell>
          <cell r="AB85" t="str">
            <v xml:space="preserve"> 2032</v>
          </cell>
          <cell r="AC85" t="str">
            <v xml:space="preserve"> 2033</v>
          </cell>
          <cell r="AD85" t="str">
            <v xml:space="preserve"> 2034</v>
          </cell>
          <cell r="AE85" t="str">
            <v xml:space="preserve"> 2035</v>
          </cell>
          <cell r="AF85" t="str">
            <v xml:space="preserve"> 2036</v>
          </cell>
          <cell r="AG85" t="str">
            <v xml:space="preserve"> 2037</v>
          </cell>
          <cell r="AH85" t="str">
            <v xml:space="preserve"> 2038</v>
          </cell>
          <cell r="AI85" t="str">
            <v xml:space="preserve"> 2039</v>
          </cell>
          <cell r="AJ85" t="str">
            <v xml:space="preserve"> 2040</v>
          </cell>
          <cell r="AK85" t="str">
            <v xml:space="preserve"> 2041</v>
          </cell>
          <cell r="AL85" t="str">
            <v xml:space="preserve"> 2042</v>
          </cell>
          <cell r="AM85" t="str">
            <v xml:space="preserve"> 2043</v>
          </cell>
          <cell r="AN85" t="str">
            <v xml:space="preserve"> 2044</v>
          </cell>
          <cell r="AP85" t="str">
            <v>ИТОГО</v>
          </cell>
        </row>
        <row r="87">
          <cell r="A87" t="str">
            <v>Жилые площади</v>
          </cell>
        </row>
        <row r="88">
          <cell r="A88" t="str">
            <v>График привлечения дольщиков / соинвесторов</v>
          </cell>
          <cell r="B88">
            <v>0</v>
          </cell>
          <cell r="C88" t="str">
            <v>кв. м</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P88">
            <v>0</v>
          </cell>
        </row>
        <row r="89">
          <cell r="A89" t="str">
            <v>График оплаты площадей</v>
          </cell>
          <cell r="B89">
            <v>0</v>
          </cell>
          <cell r="C89" t="str">
            <v>кв. м</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P89">
            <v>0</v>
          </cell>
        </row>
        <row r="90">
          <cell r="A90" t="str">
            <v>Стоимость 1 кв. м (без НДС)</v>
          </cell>
          <cell r="B90">
            <v>1</v>
          </cell>
          <cell r="C90" t="str">
            <v>тыс. руб.</v>
          </cell>
          <cell r="D90" t="str">
            <v>1_01;int_avg</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row>
        <row r="91">
          <cell r="A91" t="str">
            <v xml:space="preserve">    в том числе вознаграждение заказчику</v>
          </cell>
          <cell r="B91">
            <v>0</v>
          </cell>
          <cell r="C91" t="str">
            <v>тыс. руб.</v>
          </cell>
          <cell r="D91" t="str">
            <v>int_avg</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row>
        <row r="92">
          <cell r="A92" t="str">
            <v>Поступление финансирования</v>
          </cell>
          <cell r="C92" t="str">
            <v>тыс. руб.</v>
          </cell>
          <cell r="D92" t="str">
            <v>1_02</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P92">
            <v>0</v>
          </cell>
        </row>
        <row r="93">
          <cell r="A93" t="str">
            <v xml:space="preserve">    в том числе вознаграждение заказчику</v>
          </cell>
          <cell r="C93" t="str">
            <v>тыс. руб.</v>
          </cell>
          <cell r="D93" t="str">
            <v>1_03</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P93">
            <v>0</v>
          </cell>
        </row>
        <row r="94">
          <cell r="A94" t="str">
            <v>Передача площадей</v>
          </cell>
          <cell r="C94" t="str">
            <v>кв. м</v>
          </cell>
          <cell r="D94" t="str">
            <v>1_04</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row>
        <row r="95">
          <cell r="A95" t="str">
            <v xml:space="preserve">    передача площадей</v>
          </cell>
          <cell r="C95" t="str">
            <v>тыс. руб.</v>
          </cell>
          <cell r="D95" t="str">
            <v>1_05</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P95">
            <v>0</v>
          </cell>
        </row>
        <row r="96">
          <cell r="A96" t="str">
            <v xml:space="preserve">    в том числе вознаграждение заказчику</v>
          </cell>
          <cell r="C96" t="str">
            <v>тыс. руб.</v>
          </cell>
          <cell r="D96" t="str">
            <v>1_06</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P96">
            <v>0</v>
          </cell>
        </row>
        <row r="98">
          <cell r="A98" t="str">
            <v>Итого: Поступление финансирования</v>
          </cell>
          <cell r="C98" t="str">
            <v>тыс. руб.</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P98">
            <v>0</v>
          </cell>
        </row>
        <row r="99">
          <cell r="A99" t="str">
            <v xml:space="preserve">    в том числе вознаграждение заказчику</v>
          </cell>
          <cell r="C99" t="str">
            <v>тыс. руб.</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P99">
            <v>0</v>
          </cell>
        </row>
        <row r="100">
          <cell r="A100" t="str">
            <v>Итого: Передано площадей на сумму</v>
          </cell>
          <cell r="C100" t="str">
            <v>тыс. руб.</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P100">
            <v>0</v>
          </cell>
        </row>
        <row r="101">
          <cell r="A101" t="str">
            <v xml:space="preserve">    в том числе вознаграждение заказчику</v>
          </cell>
          <cell r="C101" t="str">
            <v>тыс. руб.</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P101">
            <v>0</v>
          </cell>
        </row>
        <row r="102">
          <cell r="A102" t="str">
            <v xml:space="preserve">    передано влощадей в кв. м</v>
          </cell>
          <cell r="C102" t="str">
            <v>кв. м</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P102">
            <v>0</v>
          </cell>
        </row>
        <row r="105">
          <cell r="A105" t="str">
            <v>СТРОИТЕЛЬСТВО: ПРОДАЖА ГОТОВЫХ ПЛОЩАДЕЙ</v>
          </cell>
          <cell r="F105" t="str">
            <v>"0"</v>
          </cell>
          <cell r="G105" t="str">
            <v xml:space="preserve"> 2011</v>
          </cell>
          <cell r="H105" t="str">
            <v xml:space="preserve"> 2012</v>
          </cell>
          <cell r="I105" t="str">
            <v xml:space="preserve"> 2013</v>
          </cell>
          <cell r="J105" t="str">
            <v xml:space="preserve"> 2014</v>
          </cell>
          <cell r="K105" t="str">
            <v xml:space="preserve"> 2015</v>
          </cell>
          <cell r="L105" t="str">
            <v xml:space="preserve"> 2016</v>
          </cell>
          <cell r="M105" t="str">
            <v xml:space="preserve"> 2017</v>
          </cell>
          <cell r="N105" t="str">
            <v xml:space="preserve"> 2018</v>
          </cell>
          <cell r="O105" t="str">
            <v xml:space="preserve"> 2019</v>
          </cell>
          <cell r="P105" t="str">
            <v xml:space="preserve"> 2020</v>
          </cell>
          <cell r="Q105" t="str">
            <v xml:space="preserve"> 2021</v>
          </cell>
          <cell r="R105" t="str">
            <v xml:space="preserve"> 2022</v>
          </cell>
          <cell r="S105" t="str">
            <v xml:space="preserve"> 2023</v>
          </cell>
          <cell r="T105" t="str">
            <v xml:space="preserve"> 2024</v>
          </cell>
          <cell r="U105" t="str">
            <v xml:space="preserve"> 2025</v>
          </cell>
          <cell r="V105" t="str">
            <v xml:space="preserve"> 2026</v>
          </cell>
          <cell r="W105" t="str">
            <v xml:space="preserve"> 2027</v>
          </cell>
          <cell r="X105" t="str">
            <v xml:space="preserve"> 2028</v>
          </cell>
          <cell r="Y105" t="str">
            <v xml:space="preserve"> 2029</v>
          </cell>
          <cell r="Z105" t="str">
            <v xml:space="preserve"> 2030</v>
          </cell>
          <cell r="AA105" t="str">
            <v xml:space="preserve"> 2031</v>
          </cell>
          <cell r="AB105" t="str">
            <v xml:space="preserve"> 2032</v>
          </cell>
          <cell r="AC105" t="str">
            <v xml:space="preserve"> 2033</v>
          </cell>
          <cell r="AD105" t="str">
            <v xml:space="preserve"> 2034</v>
          </cell>
          <cell r="AE105" t="str">
            <v xml:space="preserve"> 2035</v>
          </cell>
          <cell r="AF105" t="str">
            <v xml:space="preserve"> 2036</v>
          </cell>
          <cell r="AG105" t="str">
            <v xml:space="preserve"> 2037</v>
          </cell>
          <cell r="AH105" t="str">
            <v xml:space="preserve"> 2038</v>
          </cell>
          <cell r="AI105" t="str">
            <v xml:space="preserve"> 2039</v>
          </cell>
          <cell r="AJ105" t="str">
            <v xml:space="preserve"> 2040</v>
          </cell>
          <cell r="AK105" t="str">
            <v xml:space="preserve"> 2041</v>
          </cell>
          <cell r="AL105" t="str">
            <v xml:space="preserve"> 2042</v>
          </cell>
          <cell r="AM105" t="str">
            <v xml:space="preserve"> 2043</v>
          </cell>
          <cell r="AN105" t="str">
            <v xml:space="preserve"> 2044</v>
          </cell>
          <cell r="AP105" t="str">
            <v>ИТОГО</v>
          </cell>
        </row>
        <row r="107">
          <cell r="A107" t="str">
            <v>Жилые площади</v>
          </cell>
          <cell r="B107" t="str">
            <v>Валюта</v>
          </cell>
        </row>
        <row r="108">
          <cell r="A108" t="str">
            <v>Цены за кв. м (с НДС)</v>
          </cell>
          <cell r="B108">
            <v>1</v>
          </cell>
          <cell r="C108" t="str">
            <v>тыс. руб.</v>
          </cell>
          <cell r="D108" t="str">
            <v>1_01;int_avg</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row>
        <row r="109">
          <cell r="A109" t="str">
            <v xml:space="preserve">    в том числе НДС</v>
          </cell>
          <cell r="B109">
            <v>0.18</v>
          </cell>
          <cell r="C109" t="str">
            <v>тыс. руб.</v>
          </cell>
          <cell r="D109" t="str">
            <v>1_02;int_avg</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row>
        <row r="110">
          <cell r="A110" t="str">
            <v>График продажи площадей</v>
          </cell>
          <cell r="B110">
            <v>0</v>
          </cell>
          <cell r="C110" t="str">
            <v>кв. м</v>
          </cell>
          <cell r="D110" t="str">
            <v>1_00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P110">
            <v>0</v>
          </cell>
        </row>
        <row r="111">
          <cell r="A111" t="str">
            <v>Передача проданных площадей покупателям (кв. м)</v>
          </cell>
          <cell r="B111">
            <v>0</v>
          </cell>
          <cell r="C111" t="str">
            <v>кв. м</v>
          </cell>
          <cell r="D111" t="str">
            <v>0_00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P111">
            <v>0</v>
          </cell>
        </row>
        <row r="112">
          <cell r="A112" t="str">
            <v>Поступления от продаж</v>
          </cell>
          <cell r="C112" t="str">
            <v>тыс. руб.</v>
          </cell>
          <cell r="D112" t="str">
            <v>1_03</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P112">
            <v>0</v>
          </cell>
        </row>
        <row r="113">
          <cell r="A113" t="str">
            <v xml:space="preserve">    в том числе НДС</v>
          </cell>
          <cell r="C113" t="str">
            <v>тыс. руб.</v>
          </cell>
          <cell r="D113" t="str">
            <v>1_04</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P113">
            <v>0</v>
          </cell>
        </row>
        <row r="114">
          <cell r="A114" t="str">
            <v>Передано площадей на сумму</v>
          </cell>
          <cell r="C114" t="str">
            <v>тыс. руб.</v>
          </cell>
          <cell r="D114" t="str">
            <v>1_05</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P114">
            <v>0</v>
          </cell>
        </row>
        <row r="115">
          <cell r="A115" t="str">
            <v xml:space="preserve">    в том числе НДС</v>
          </cell>
          <cell r="C115" t="str">
            <v>тыс. руб.</v>
          </cell>
          <cell r="D115" t="str">
            <v>1_06</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P115">
            <v>0</v>
          </cell>
        </row>
        <row r="116">
          <cell r="A116" t="str">
            <v>Доля площадей, не облагаемых НДС</v>
          </cell>
          <cell r="B116">
            <v>0</v>
          </cell>
          <cell r="C116" t="str">
            <v>%</v>
          </cell>
          <cell r="D116" t="str">
            <v>1_07</v>
          </cell>
        </row>
        <row r="118">
          <cell r="A118" t="str">
            <v>Итого - поступления от продаж</v>
          </cell>
          <cell r="C118" t="str">
            <v>тыс. руб.</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P118">
            <v>0</v>
          </cell>
        </row>
        <row r="119">
          <cell r="A119" t="str">
            <v xml:space="preserve">   в том числе НДС</v>
          </cell>
          <cell r="C119" t="str">
            <v>тыс. руб.</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P119">
            <v>0</v>
          </cell>
        </row>
        <row r="120">
          <cell r="A120" t="str">
            <v xml:space="preserve">    Продажи площадей</v>
          </cell>
          <cell r="C120" t="str">
            <v>кв. м</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P120">
            <v>0</v>
          </cell>
        </row>
        <row r="121">
          <cell r="A121" t="str">
            <v xml:space="preserve">    нарастающим итогом</v>
          </cell>
          <cell r="C121" t="str">
            <v>кв. м</v>
          </cell>
          <cell r="D121" t="str">
            <v>int_end</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row>
        <row r="122">
          <cell r="A122" t="str">
            <v xml:space="preserve">    в % от общей площади объекта</v>
          </cell>
          <cell r="C122" t="str">
            <v>%</v>
          </cell>
          <cell r="D122" t="str">
            <v>int_avg</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row>
        <row r="123">
          <cell r="A123" t="str">
            <v>Итого - стоимость переданных площадей</v>
          </cell>
          <cell r="C123" t="str">
            <v>тыс. руб.</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P123">
            <v>0</v>
          </cell>
        </row>
        <row r="124">
          <cell r="A124" t="str">
            <v xml:space="preserve">   в том числе НДС</v>
          </cell>
          <cell r="C124" t="str">
            <v>тыс. руб.</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P124">
            <v>0</v>
          </cell>
        </row>
        <row r="125">
          <cell r="A125" t="str">
            <v xml:space="preserve">    Передача площадей</v>
          </cell>
          <cell r="C125" t="str">
            <v>кв. м</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P125">
            <v>0</v>
          </cell>
        </row>
        <row r="126">
          <cell r="A126" t="str">
            <v xml:space="preserve">    нарастающим итогом</v>
          </cell>
          <cell r="C126" t="str">
            <v>кв. м</v>
          </cell>
          <cell r="D126" t="str">
            <v>int_end</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row>
        <row r="127">
          <cell r="A127" t="str">
            <v xml:space="preserve">    в % от общей площади объекта</v>
          </cell>
          <cell r="C127" t="str">
            <v>%</v>
          </cell>
          <cell r="D127" t="str">
            <v>int_avg</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row>
        <row r="128">
          <cell r="A128" t="str">
            <v>Доля площадей, не облагаемых НДС</v>
          </cell>
          <cell r="B128">
            <v>0</v>
          </cell>
          <cell r="C128" t="str">
            <v>%</v>
          </cell>
        </row>
        <row r="131">
          <cell r="A131" t="str">
            <v>СТРОИТЕЛЬСТВО: СДАЧА ПЛОЩАДЕЙ В АРЕНДУ</v>
          </cell>
          <cell r="F131" t="str">
            <v>"0"</v>
          </cell>
          <cell r="G131" t="str">
            <v xml:space="preserve"> 2011</v>
          </cell>
          <cell r="H131" t="str">
            <v xml:space="preserve"> 2012</v>
          </cell>
          <cell r="I131" t="str">
            <v xml:space="preserve"> 2013</v>
          </cell>
          <cell r="J131" t="str">
            <v xml:space="preserve"> 2014</v>
          </cell>
          <cell r="K131" t="str">
            <v xml:space="preserve"> 2015</v>
          </cell>
          <cell r="L131" t="str">
            <v xml:space="preserve"> 2016</v>
          </cell>
          <cell r="M131" t="str">
            <v xml:space="preserve"> 2017</v>
          </cell>
          <cell r="N131" t="str">
            <v xml:space="preserve"> 2018</v>
          </cell>
          <cell r="O131" t="str">
            <v xml:space="preserve"> 2019</v>
          </cell>
          <cell r="P131" t="str">
            <v xml:space="preserve"> 2020</v>
          </cell>
          <cell r="Q131" t="str">
            <v xml:space="preserve"> 2021</v>
          </cell>
          <cell r="R131" t="str">
            <v xml:space="preserve"> 2022</v>
          </cell>
          <cell r="S131" t="str">
            <v xml:space="preserve"> 2023</v>
          </cell>
          <cell r="T131" t="str">
            <v xml:space="preserve"> 2024</v>
          </cell>
          <cell r="U131" t="str">
            <v xml:space="preserve"> 2025</v>
          </cell>
          <cell r="V131" t="str">
            <v xml:space="preserve"> 2026</v>
          </cell>
          <cell r="W131" t="str">
            <v xml:space="preserve"> 2027</v>
          </cell>
          <cell r="X131" t="str">
            <v xml:space="preserve"> 2028</v>
          </cell>
          <cell r="Y131" t="str">
            <v xml:space="preserve"> 2029</v>
          </cell>
          <cell r="Z131" t="str">
            <v xml:space="preserve"> 2030</v>
          </cell>
          <cell r="AA131" t="str">
            <v xml:space="preserve"> 2031</v>
          </cell>
          <cell r="AB131" t="str">
            <v xml:space="preserve"> 2032</v>
          </cell>
          <cell r="AC131" t="str">
            <v xml:space="preserve"> 2033</v>
          </cell>
          <cell r="AD131" t="str">
            <v xml:space="preserve"> 2034</v>
          </cell>
          <cell r="AE131" t="str">
            <v xml:space="preserve"> 2035</v>
          </cell>
          <cell r="AF131" t="str">
            <v xml:space="preserve"> 2036</v>
          </cell>
          <cell r="AG131" t="str">
            <v xml:space="preserve"> 2037</v>
          </cell>
          <cell r="AH131" t="str">
            <v xml:space="preserve"> 2038</v>
          </cell>
          <cell r="AI131" t="str">
            <v xml:space="preserve"> 2039</v>
          </cell>
          <cell r="AJ131" t="str">
            <v xml:space="preserve"> 2040</v>
          </cell>
          <cell r="AK131" t="str">
            <v xml:space="preserve"> 2041</v>
          </cell>
          <cell r="AL131" t="str">
            <v xml:space="preserve"> 2042</v>
          </cell>
          <cell r="AM131" t="str">
            <v xml:space="preserve"> 2043</v>
          </cell>
          <cell r="AN131" t="str">
            <v xml:space="preserve"> 2044</v>
          </cell>
          <cell r="AP131" t="str">
            <v>ИТОГО</v>
          </cell>
        </row>
        <row r="133">
          <cell r="A133" t="str">
            <v>Жилые площади</v>
          </cell>
          <cell r="B133" t="str">
            <v>Валюта</v>
          </cell>
        </row>
        <row r="134">
          <cell r="A134" t="str">
            <v>Ставка, за кв. м в год (с НДС)</v>
          </cell>
          <cell r="B134">
            <v>1</v>
          </cell>
          <cell r="C134" t="str">
            <v>тыс. руб.</v>
          </cell>
          <cell r="D134" t="str">
            <v>int_avg</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row>
        <row r="135">
          <cell r="A135" t="str">
            <v>Доступные для сдачи площади</v>
          </cell>
          <cell r="C135" t="str">
            <v>кв. м</v>
          </cell>
          <cell r="D135" t="str">
            <v>1_03;int_avg</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row>
        <row r="136">
          <cell r="A136" t="str">
            <v>Сдано в аренду</v>
          </cell>
          <cell r="C136" t="str">
            <v>кв. м</v>
          </cell>
          <cell r="D136" t="str">
            <v>1_02;int_avg</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row>
        <row r="137">
          <cell r="A137" t="str">
            <v>Поступления от аренды</v>
          </cell>
          <cell r="C137" t="str">
            <v>тыс. руб.</v>
          </cell>
          <cell r="D137" t="str">
            <v>1_01</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P137">
            <v>0</v>
          </cell>
        </row>
        <row r="139">
          <cell r="A139" t="str">
            <v>Суммарные поступления от аренды</v>
          </cell>
          <cell r="C139" t="str">
            <v>тыс. руб.</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P139">
            <v>0</v>
          </cell>
        </row>
        <row r="140">
          <cell r="A140" t="str">
            <v xml:space="preserve">    Всего сдано в аренду площадей</v>
          </cell>
          <cell r="C140" t="str">
            <v>кв. м</v>
          </cell>
          <cell r="D140" t="str">
            <v>int_avg</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row>
        <row r="141">
          <cell r="A141" t="str">
            <v xml:space="preserve">    в % от площади доступной для сдачи</v>
          </cell>
          <cell r="C141" t="str">
            <v>%</v>
          </cell>
          <cell r="D141" t="str">
            <v>int_avg</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row>
        <row r="144">
          <cell r="A144" t="str">
            <v>СТРОИТЕЛЬСТВО: БАЛАНС ПО ОБЪЕКТУ</v>
          </cell>
          <cell r="F144" t="str">
            <v>"0"</v>
          </cell>
          <cell r="G144" t="str">
            <v xml:space="preserve"> 2011</v>
          </cell>
          <cell r="H144" t="str">
            <v xml:space="preserve"> 2012</v>
          </cell>
          <cell r="I144" t="str">
            <v xml:space="preserve"> 2013</v>
          </cell>
          <cell r="J144" t="str">
            <v xml:space="preserve"> 2014</v>
          </cell>
          <cell r="K144" t="str">
            <v xml:space="preserve"> 2015</v>
          </cell>
          <cell r="L144" t="str">
            <v xml:space="preserve"> 2016</v>
          </cell>
          <cell r="M144" t="str">
            <v xml:space="preserve"> 2017</v>
          </cell>
          <cell r="N144" t="str">
            <v xml:space="preserve"> 2018</v>
          </cell>
          <cell r="O144" t="str">
            <v xml:space="preserve"> 2019</v>
          </cell>
          <cell r="P144" t="str">
            <v xml:space="preserve"> 2020</v>
          </cell>
          <cell r="Q144" t="str">
            <v xml:space="preserve"> 2021</v>
          </cell>
          <cell r="R144" t="str">
            <v xml:space="preserve"> 2022</v>
          </cell>
          <cell r="S144" t="str">
            <v xml:space="preserve"> 2023</v>
          </cell>
          <cell r="T144" t="str">
            <v xml:space="preserve"> 2024</v>
          </cell>
          <cell r="U144" t="str">
            <v xml:space="preserve"> 2025</v>
          </cell>
          <cell r="V144" t="str">
            <v xml:space="preserve"> 2026</v>
          </cell>
          <cell r="W144" t="str">
            <v xml:space="preserve"> 2027</v>
          </cell>
          <cell r="X144" t="str">
            <v xml:space="preserve"> 2028</v>
          </cell>
          <cell r="Y144" t="str">
            <v xml:space="preserve"> 2029</v>
          </cell>
          <cell r="Z144" t="str">
            <v xml:space="preserve"> 2030</v>
          </cell>
          <cell r="AA144" t="str">
            <v xml:space="preserve"> 2031</v>
          </cell>
          <cell r="AB144" t="str">
            <v xml:space="preserve"> 2032</v>
          </cell>
          <cell r="AC144" t="str">
            <v xml:space="preserve"> 2033</v>
          </cell>
          <cell r="AD144" t="str">
            <v xml:space="preserve"> 2034</v>
          </cell>
          <cell r="AE144" t="str">
            <v xml:space="preserve"> 2035</v>
          </cell>
          <cell r="AF144" t="str">
            <v xml:space="preserve"> 2036</v>
          </cell>
          <cell r="AG144" t="str">
            <v xml:space="preserve"> 2037</v>
          </cell>
          <cell r="AH144" t="str">
            <v xml:space="preserve"> 2038</v>
          </cell>
          <cell r="AI144" t="str">
            <v xml:space="preserve"> 2039</v>
          </cell>
          <cell r="AJ144" t="str">
            <v xml:space="preserve"> 2040</v>
          </cell>
          <cell r="AK144" t="str">
            <v xml:space="preserve"> 2041</v>
          </cell>
          <cell r="AL144" t="str">
            <v xml:space="preserve"> 2042</v>
          </cell>
          <cell r="AM144" t="str">
            <v xml:space="preserve"> 2043</v>
          </cell>
          <cell r="AN144" t="str">
            <v xml:space="preserve"> 2044</v>
          </cell>
          <cell r="AP144" t="str">
            <v>ИТОГО</v>
          </cell>
        </row>
        <row r="147">
          <cell r="A147" t="str">
            <v>Оплата строительства объекта</v>
          </cell>
          <cell r="C147" t="str">
            <v>тыс. руб.</v>
          </cell>
          <cell r="F147">
            <v>0</v>
          </cell>
          <cell r="G147">
            <v>17700</v>
          </cell>
          <cell r="H147">
            <v>154500</v>
          </cell>
          <cell r="I147">
            <v>164272</v>
          </cell>
          <cell r="J147">
            <v>35848</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P147">
            <v>372320</v>
          </cell>
        </row>
        <row r="148">
          <cell r="A148" t="str">
            <v xml:space="preserve">    оплата без НДС</v>
          </cell>
          <cell r="C148" t="str">
            <v>тыс. руб.</v>
          </cell>
          <cell r="F148">
            <v>0</v>
          </cell>
          <cell r="G148">
            <v>15000</v>
          </cell>
          <cell r="H148">
            <v>130932.20338983051</v>
          </cell>
          <cell r="I148">
            <v>139213.55932203389</v>
          </cell>
          <cell r="J148">
            <v>30379.661016949154</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P148">
            <v>315525.42372881359</v>
          </cell>
        </row>
        <row r="149">
          <cell r="A149" t="str">
            <v xml:space="preserve">    НДС</v>
          </cell>
          <cell r="C149" t="str">
            <v>тыс. руб.</v>
          </cell>
          <cell r="F149">
            <v>0</v>
          </cell>
          <cell r="G149">
            <v>2700</v>
          </cell>
          <cell r="H149">
            <v>23567.796610169491</v>
          </cell>
          <cell r="I149">
            <v>25058.440677966108</v>
          </cell>
          <cell r="J149">
            <v>5468.3389830508459</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P149">
            <v>56794.576271186445</v>
          </cell>
        </row>
        <row r="150">
          <cell r="A150" t="str">
            <v>Выполненный объем работ</v>
          </cell>
          <cell r="C150" t="str">
            <v>тыс. руб.</v>
          </cell>
          <cell r="F150">
            <v>0</v>
          </cell>
          <cell r="G150">
            <v>15000</v>
          </cell>
          <cell r="H150">
            <v>109976</v>
          </cell>
          <cell r="I150">
            <v>190549</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P150">
            <v>315525</v>
          </cell>
        </row>
        <row r="151">
          <cell r="A151" t="str">
            <v xml:space="preserve">    работы без НДС</v>
          </cell>
          <cell r="C151" t="str">
            <v>тыс. руб.</v>
          </cell>
          <cell r="F151">
            <v>0</v>
          </cell>
          <cell r="G151">
            <v>12711.864406779661</v>
          </cell>
          <cell r="H151">
            <v>93200</v>
          </cell>
          <cell r="I151">
            <v>161482.20338983051</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P151">
            <v>267394.06779661018</v>
          </cell>
        </row>
        <row r="152">
          <cell r="A152" t="str">
            <v xml:space="preserve">    НДС</v>
          </cell>
          <cell r="C152" t="str">
            <v>тыс. руб.</v>
          </cell>
          <cell r="F152">
            <v>0</v>
          </cell>
          <cell r="G152">
            <v>2288.1355932203387</v>
          </cell>
          <cell r="H152">
            <v>16776</v>
          </cell>
          <cell r="I152">
            <v>29066.796610169491</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P152">
            <v>48130.932203389828</v>
          </cell>
        </row>
        <row r="153">
          <cell r="A153" t="str">
            <v>Авансы подрядчикам (без НДС)</v>
          </cell>
          <cell r="C153" t="str">
            <v>тыс. руб.</v>
          </cell>
          <cell r="D153" t="str">
            <v>int_end</v>
          </cell>
          <cell r="F153">
            <v>0</v>
          </cell>
          <cell r="G153">
            <v>2288.1355932203387</v>
          </cell>
          <cell r="H153">
            <v>40020.338983050846</v>
          </cell>
          <cell r="I153">
            <v>17751.694915254229</v>
          </cell>
          <cell r="J153">
            <v>48131.355932203383</v>
          </cell>
          <cell r="K153">
            <v>48131.355932203383</v>
          </cell>
          <cell r="L153">
            <v>48131.355932203383</v>
          </cell>
          <cell r="M153">
            <v>48131.355932203383</v>
          </cell>
          <cell r="N153">
            <v>48131.355932203383</v>
          </cell>
          <cell r="O153">
            <v>48131.355932203383</v>
          </cell>
          <cell r="P153">
            <v>48131.355932203383</v>
          </cell>
          <cell r="Q153">
            <v>48131.355932203383</v>
          </cell>
          <cell r="R153">
            <v>48131.355932203383</v>
          </cell>
          <cell r="S153">
            <v>48131.355932203383</v>
          </cell>
          <cell r="T153">
            <v>48131.355932203383</v>
          </cell>
          <cell r="U153">
            <v>48131.355932203383</v>
          </cell>
          <cell r="V153">
            <v>48131.355932203383</v>
          </cell>
          <cell r="W153">
            <v>48131.355932203383</v>
          </cell>
          <cell r="X153">
            <v>48131.355932203383</v>
          </cell>
          <cell r="Y153">
            <v>48131.355932203383</v>
          </cell>
          <cell r="Z153">
            <v>48131.355932203383</v>
          </cell>
          <cell r="AA153">
            <v>48131.355932203383</v>
          </cell>
          <cell r="AB153">
            <v>48131.355932203383</v>
          </cell>
          <cell r="AC153">
            <v>48131.355932203383</v>
          </cell>
          <cell r="AD153">
            <v>48131.355932203383</v>
          </cell>
          <cell r="AE153">
            <v>48131.355932203383</v>
          </cell>
          <cell r="AF153">
            <v>48131.355932203383</v>
          </cell>
          <cell r="AG153">
            <v>48131.355932203383</v>
          </cell>
          <cell r="AH153">
            <v>48131.355932203383</v>
          </cell>
          <cell r="AI153">
            <v>48131.355932203383</v>
          </cell>
          <cell r="AJ153">
            <v>48131.355932203383</v>
          </cell>
          <cell r="AK153">
            <v>48131.355932203383</v>
          </cell>
          <cell r="AL153">
            <v>48131.355932203383</v>
          </cell>
          <cell r="AM153">
            <v>48131.355932203383</v>
          </cell>
          <cell r="AN153">
            <v>48131.355932203383</v>
          </cell>
        </row>
        <row r="154">
          <cell r="A154" t="str">
            <v>Кредиторская задолженность подрядчикам (без НДС)</v>
          </cell>
          <cell r="C154" t="str">
            <v>тыс. руб.</v>
          </cell>
          <cell r="D154" t="str">
            <v>int_end</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row>
        <row r="155">
          <cell r="A155" t="str">
            <v>Стоимость завершенного объекта</v>
          </cell>
          <cell r="B155">
            <v>315525</v>
          </cell>
          <cell r="C155" t="str">
            <v>тыс. руб.</v>
          </cell>
        </row>
        <row r="156">
          <cell r="A156" t="str">
            <v xml:space="preserve">    стоимость без НДС</v>
          </cell>
          <cell r="B156">
            <v>267394.06779661018</v>
          </cell>
          <cell r="C156" t="str">
            <v>тыс. руб.</v>
          </cell>
        </row>
        <row r="157">
          <cell r="A157" t="str">
            <v xml:space="preserve">    НДС</v>
          </cell>
          <cell r="B157">
            <v>48130.932203389828</v>
          </cell>
          <cell r="C157" t="str">
            <v>тыс. руб.</v>
          </cell>
        </row>
        <row r="159">
          <cell r="A159" t="str">
            <v>Доля площадей к передаче дольщикам / соинвесторам</v>
          </cell>
          <cell r="B159">
            <v>0</v>
          </cell>
        </row>
        <row r="160">
          <cell r="A160" t="str">
            <v>Доля площадей к продаже</v>
          </cell>
          <cell r="B160">
            <v>0</v>
          </cell>
        </row>
        <row r="162">
          <cell r="A162" t="str">
            <v>Учет доли объекта для собственного использования</v>
          </cell>
        </row>
        <row r="163">
          <cell r="A163" t="str">
            <v>Незавершенные инвестиции</v>
          </cell>
          <cell r="C163" t="str">
            <v>тыс. руб.</v>
          </cell>
          <cell r="D163" t="str">
            <v>int_end</v>
          </cell>
          <cell r="F163">
            <v>0</v>
          </cell>
          <cell r="G163">
            <v>12711.864406779661</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row>
        <row r="164">
          <cell r="A164" t="str">
            <v>Здания и сооружения на балансе</v>
          </cell>
          <cell r="C164" t="str">
            <v>тыс. руб.</v>
          </cell>
          <cell r="D164" t="str">
            <v>int_end</v>
          </cell>
          <cell r="F164">
            <v>0</v>
          </cell>
          <cell r="G164">
            <v>0</v>
          </cell>
          <cell r="H164">
            <v>105911.86440677966</v>
          </cell>
          <cell r="I164">
            <v>267394.06779661018</v>
          </cell>
          <cell r="J164">
            <v>267394.06779661018</v>
          </cell>
          <cell r="K164">
            <v>267394.06779661018</v>
          </cell>
          <cell r="L164">
            <v>267394.06779661018</v>
          </cell>
          <cell r="M164">
            <v>267394.06779661018</v>
          </cell>
          <cell r="N164">
            <v>267394.06779661018</v>
          </cell>
          <cell r="O164">
            <v>267394.06779661018</v>
          </cell>
          <cell r="P164">
            <v>267394.06779661018</v>
          </cell>
          <cell r="Q164">
            <v>267394.06779661018</v>
          </cell>
          <cell r="R164">
            <v>267394.06779661018</v>
          </cell>
          <cell r="S164">
            <v>267394.06779661018</v>
          </cell>
          <cell r="T164">
            <v>267394.06779661018</v>
          </cell>
          <cell r="U164">
            <v>267394.06779661018</v>
          </cell>
          <cell r="V164">
            <v>267394.06779661018</v>
          </cell>
          <cell r="W164">
            <v>267394.06779661018</v>
          </cell>
          <cell r="X164">
            <v>267394.06779661018</v>
          </cell>
          <cell r="Y164">
            <v>267394.06779661018</v>
          </cell>
          <cell r="Z164">
            <v>267394.06779661018</v>
          </cell>
          <cell r="AA164">
            <v>267394.06779661018</v>
          </cell>
          <cell r="AB164">
            <v>267394.06779661018</v>
          </cell>
          <cell r="AC164">
            <v>267394.06779661018</v>
          </cell>
          <cell r="AD164">
            <v>267394.06779661018</v>
          </cell>
          <cell r="AE164">
            <v>267394.06779661018</v>
          </cell>
          <cell r="AF164">
            <v>267394.06779661018</v>
          </cell>
          <cell r="AG164">
            <v>267394.06779661018</v>
          </cell>
          <cell r="AH164">
            <v>267394.06779661018</v>
          </cell>
          <cell r="AI164">
            <v>267394.06779661018</v>
          </cell>
          <cell r="AJ164">
            <v>267394.06779661018</v>
          </cell>
          <cell r="AK164">
            <v>267394.06779661018</v>
          </cell>
          <cell r="AL164">
            <v>267394.06779661018</v>
          </cell>
          <cell r="AM164">
            <v>267394.06779661018</v>
          </cell>
          <cell r="AN164">
            <v>267394.06779661018</v>
          </cell>
        </row>
        <row r="165">
          <cell r="A165" t="str">
            <v>Срок амортизации</v>
          </cell>
          <cell r="B165">
            <v>50</v>
          </cell>
          <cell r="C165" t="str">
            <v>лет</v>
          </cell>
        </row>
        <row r="166">
          <cell r="A166" t="str">
            <v xml:space="preserve">    балансовая стоимость</v>
          </cell>
          <cell r="C166" t="str">
            <v>тыс. руб.</v>
          </cell>
          <cell r="D166" t="str">
            <v>int_end</v>
          </cell>
          <cell r="F166">
            <v>0</v>
          </cell>
          <cell r="G166">
            <v>0</v>
          </cell>
          <cell r="H166">
            <v>105911.86440677966</v>
          </cell>
          <cell r="I166">
            <v>267394.06779661018</v>
          </cell>
          <cell r="J166">
            <v>267394.06779661018</v>
          </cell>
          <cell r="K166">
            <v>267394.06779661018</v>
          </cell>
          <cell r="L166">
            <v>267394.06779661018</v>
          </cell>
          <cell r="M166">
            <v>267394.06779661018</v>
          </cell>
          <cell r="N166">
            <v>267394.06779661018</v>
          </cell>
          <cell r="O166">
            <v>267394.06779661018</v>
          </cell>
          <cell r="P166">
            <v>267394.06779661018</v>
          </cell>
          <cell r="Q166">
            <v>267394.06779661018</v>
          </cell>
          <cell r="R166">
            <v>267394.06779661018</v>
          </cell>
          <cell r="S166">
            <v>267394.06779661018</v>
          </cell>
          <cell r="T166">
            <v>267394.06779661018</v>
          </cell>
          <cell r="U166">
            <v>267394.06779661018</v>
          </cell>
          <cell r="V166">
            <v>267394.06779661018</v>
          </cell>
          <cell r="W166">
            <v>267394.06779661018</v>
          </cell>
          <cell r="X166">
            <v>267394.06779661018</v>
          </cell>
          <cell r="Y166">
            <v>267394.06779661018</v>
          </cell>
          <cell r="Z166">
            <v>267394.06779661018</v>
          </cell>
          <cell r="AA166">
            <v>267394.06779661018</v>
          </cell>
          <cell r="AB166">
            <v>267394.06779661018</v>
          </cell>
          <cell r="AC166">
            <v>267394.06779661018</v>
          </cell>
          <cell r="AD166">
            <v>267394.06779661018</v>
          </cell>
          <cell r="AE166">
            <v>267394.06779661018</v>
          </cell>
          <cell r="AF166">
            <v>267394.06779661018</v>
          </cell>
          <cell r="AG166">
            <v>267394.06779661018</v>
          </cell>
          <cell r="AH166">
            <v>267394.06779661018</v>
          </cell>
          <cell r="AI166">
            <v>267394.06779661018</v>
          </cell>
          <cell r="AJ166">
            <v>267394.06779661018</v>
          </cell>
          <cell r="AK166">
            <v>267394.06779661018</v>
          </cell>
          <cell r="AL166">
            <v>267394.06779661018</v>
          </cell>
          <cell r="AM166">
            <v>267394.06779661018</v>
          </cell>
          <cell r="AN166">
            <v>267394.06779661018</v>
          </cell>
        </row>
        <row r="167">
          <cell r="A167" t="str">
            <v xml:space="preserve">    амортизация за текущий период</v>
          </cell>
          <cell r="C167" t="str">
            <v>тыс. руб.</v>
          </cell>
          <cell r="G167">
            <v>0</v>
          </cell>
          <cell r="H167">
            <v>0</v>
          </cell>
          <cell r="I167">
            <v>2118.2372881355932</v>
          </cell>
          <cell r="J167">
            <v>5347.8813559322034</v>
          </cell>
          <cell r="K167">
            <v>5347.8813559322034</v>
          </cell>
          <cell r="L167">
            <v>5347.8813559322034</v>
          </cell>
          <cell r="M167">
            <v>5347.8813559322034</v>
          </cell>
          <cell r="N167">
            <v>5347.8813559322034</v>
          </cell>
          <cell r="O167">
            <v>5347.8813559322034</v>
          </cell>
          <cell r="P167">
            <v>5347.8813559322034</v>
          </cell>
          <cell r="Q167">
            <v>5347.8813559322034</v>
          </cell>
          <cell r="R167">
            <v>5347.8813559322034</v>
          </cell>
          <cell r="S167">
            <v>5347.8813559322034</v>
          </cell>
          <cell r="T167">
            <v>5347.8813559322034</v>
          </cell>
          <cell r="U167">
            <v>5347.8813559322034</v>
          </cell>
          <cell r="V167">
            <v>5347.8813559322034</v>
          </cell>
          <cell r="W167">
            <v>5347.8813559322034</v>
          </cell>
          <cell r="X167">
            <v>5347.8813559322034</v>
          </cell>
          <cell r="Y167">
            <v>5347.8813559322034</v>
          </cell>
          <cell r="Z167">
            <v>5347.8813559322034</v>
          </cell>
          <cell r="AA167">
            <v>5347.8813559322034</v>
          </cell>
          <cell r="AB167">
            <v>5347.8813559322034</v>
          </cell>
          <cell r="AC167">
            <v>5347.8813559322034</v>
          </cell>
          <cell r="AD167">
            <v>5347.8813559322034</v>
          </cell>
          <cell r="AE167">
            <v>5347.8813559322034</v>
          </cell>
          <cell r="AF167">
            <v>5347.8813559322034</v>
          </cell>
          <cell r="AG167">
            <v>5347.8813559322034</v>
          </cell>
          <cell r="AH167">
            <v>5347.8813559322034</v>
          </cell>
          <cell r="AI167">
            <v>5347.8813559322034</v>
          </cell>
          <cell r="AJ167">
            <v>5347.8813559322034</v>
          </cell>
          <cell r="AK167">
            <v>5347.8813559322034</v>
          </cell>
          <cell r="AL167">
            <v>5347.8813559322034</v>
          </cell>
          <cell r="AM167">
            <v>5347.8813559322034</v>
          </cell>
          <cell r="AN167">
            <v>5347.8813559322034</v>
          </cell>
        </row>
        <row r="168">
          <cell r="A168" t="str">
            <v xml:space="preserve">    накопленная амортизация</v>
          </cell>
          <cell r="C168" t="str">
            <v>тыс. руб.</v>
          </cell>
          <cell r="D168" t="str">
            <v>int_end</v>
          </cell>
          <cell r="G168">
            <v>0</v>
          </cell>
          <cell r="H168">
            <v>0</v>
          </cell>
          <cell r="I168">
            <v>2118.2372881355932</v>
          </cell>
          <cell r="J168">
            <v>7466.1186440677966</v>
          </cell>
          <cell r="K168">
            <v>12814</v>
          </cell>
          <cell r="L168">
            <v>18161.881355932204</v>
          </cell>
          <cell r="M168">
            <v>23509.762711864409</v>
          </cell>
          <cell r="N168">
            <v>28857.644067796613</v>
          </cell>
          <cell r="O168">
            <v>34205.525423728817</v>
          </cell>
          <cell r="P168">
            <v>39553.406779661018</v>
          </cell>
          <cell r="Q168">
            <v>44901.288135593219</v>
          </cell>
          <cell r="R168">
            <v>50249.169491525419</v>
          </cell>
          <cell r="S168">
            <v>55597.05084745762</v>
          </cell>
          <cell r="T168">
            <v>60944.932203389821</v>
          </cell>
          <cell r="U168">
            <v>66292.813559322021</v>
          </cell>
          <cell r="V168">
            <v>71640.694915254222</v>
          </cell>
          <cell r="W168">
            <v>76988.576271186423</v>
          </cell>
          <cell r="X168">
            <v>82336.457627118623</v>
          </cell>
          <cell r="Y168">
            <v>87684.338983050824</v>
          </cell>
          <cell r="Z168">
            <v>93032.220338983025</v>
          </cell>
          <cell r="AA168">
            <v>98380.101694915225</v>
          </cell>
          <cell r="AB168">
            <v>103727.98305084743</v>
          </cell>
          <cell r="AC168">
            <v>109075.86440677963</v>
          </cell>
          <cell r="AD168">
            <v>114423.74576271183</v>
          </cell>
          <cell r="AE168">
            <v>119771.62711864403</v>
          </cell>
          <cell r="AF168">
            <v>125119.50847457623</v>
          </cell>
          <cell r="AG168">
            <v>130467.38983050843</v>
          </cell>
          <cell r="AH168">
            <v>135815.27118644063</v>
          </cell>
          <cell r="AI168">
            <v>141163.15254237285</v>
          </cell>
          <cell r="AJ168">
            <v>146511.03389830506</v>
          </cell>
          <cell r="AK168">
            <v>151858.91525423728</v>
          </cell>
          <cell r="AL168">
            <v>157206.79661016949</v>
          </cell>
          <cell r="AM168">
            <v>162554.67796610171</v>
          </cell>
          <cell r="AN168">
            <v>167902.55932203392</v>
          </cell>
        </row>
        <row r="169">
          <cell r="A169" t="str">
            <v xml:space="preserve">    остаточная стоимость</v>
          </cell>
          <cell r="C169" t="str">
            <v>тыс. руб.</v>
          </cell>
          <cell r="D169" t="str">
            <v>int_end</v>
          </cell>
          <cell r="F169">
            <v>0</v>
          </cell>
          <cell r="G169">
            <v>0</v>
          </cell>
          <cell r="H169">
            <v>105911.86440677966</v>
          </cell>
          <cell r="I169">
            <v>265275.83050847461</v>
          </cell>
          <cell r="J169">
            <v>259927.94915254239</v>
          </cell>
          <cell r="K169">
            <v>254580.06779661018</v>
          </cell>
          <cell r="L169">
            <v>249232.18644067796</v>
          </cell>
          <cell r="M169">
            <v>243884.30508474578</v>
          </cell>
          <cell r="N169">
            <v>238536.42372881356</v>
          </cell>
          <cell r="O169">
            <v>233188.54237288138</v>
          </cell>
          <cell r="P169">
            <v>227840.66101694916</v>
          </cell>
          <cell r="Q169">
            <v>222492.77966101695</v>
          </cell>
          <cell r="R169">
            <v>217144.89830508476</v>
          </cell>
          <cell r="S169">
            <v>211797.01694915257</v>
          </cell>
          <cell r="T169">
            <v>206449.13559322036</v>
          </cell>
          <cell r="U169">
            <v>201101.25423728814</v>
          </cell>
          <cell r="V169">
            <v>195753.37288135596</v>
          </cell>
          <cell r="W169">
            <v>190405.49152542377</v>
          </cell>
          <cell r="X169">
            <v>185057.61016949156</v>
          </cell>
          <cell r="Y169">
            <v>179709.72881355934</v>
          </cell>
          <cell r="Z169">
            <v>174361.84745762715</v>
          </cell>
          <cell r="AA169">
            <v>169013.96610169497</v>
          </cell>
          <cell r="AB169">
            <v>163666.08474576275</v>
          </cell>
          <cell r="AC169">
            <v>158318.20338983054</v>
          </cell>
          <cell r="AD169">
            <v>152970.32203389835</v>
          </cell>
          <cell r="AE169">
            <v>147622.44067796617</v>
          </cell>
          <cell r="AF169">
            <v>142274.55932203395</v>
          </cell>
          <cell r="AG169">
            <v>136926.67796610174</v>
          </cell>
          <cell r="AH169">
            <v>131578.79661016955</v>
          </cell>
          <cell r="AI169">
            <v>126230.91525423733</v>
          </cell>
          <cell r="AJ169">
            <v>120883.03389830512</v>
          </cell>
          <cell r="AK169">
            <v>115535.1525423729</v>
          </cell>
          <cell r="AL169">
            <v>110187.27118644069</v>
          </cell>
          <cell r="AM169">
            <v>104839.38983050847</v>
          </cell>
          <cell r="AN169">
            <v>99491.508474576258</v>
          </cell>
        </row>
        <row r="170">
          <cell r="A170" t="str">
            <v>Зачет НДС</v>
          </cell>
          <cell r="C170" t="str">
            <v>тыс. руб.</v>
          </cell>
          <cell r="F170">
            <v>0</v>
          </cell>
          <cell r="G170">
            <v>2288.1355932203387</v>
          </cell>
          <cell r="H170">
            <v>16776</v>
          </cell>
          <cell r="I170">
            <v>29066.796610169491</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P170">
            <v>48130.932203389828</v>
          </cell>
        </row>
        <row r="171">
          <cell r="A171" t="str">
            <v>Продажа объекта после собственной эксплуатации</v>
          </cell>
          <cell r="C171" t="str">
            <v>тыс. руб.</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row>
        <row r="172">
          <cell r="A172" t="str">
            <v xml:space="preserve">    прибыль / убыток от продажи объекта</v>
          </cell>
          <cell r="C172" t="str">
            <v>тыс. 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row>
        <row r="173">
          <cell r="A173" t="str">
            <v xml:space="preserve">    НДС к выручке от продажи объекта</v>
          </cell>
          <cell r="B173">
            <v>0.18</v>
          </cell>
          <cell r="C173" t="str">
            <v>тыс. 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row>
        <row r="174">
          <cell r="A174" t="str">
            <v>Авансы подрядчикам</v>
          </cell>
          <cell r="C174" t="str">
            <v>тыс. руб.</v>
          </cell>
          <cell r="D174" t="str">
            <v>int_end</v>
          </cell>
          <cell r="F174">
            <v>0</v>
          </cell>
          <cell r="G174">
            <v>2288.1355932203387</v>
          </cell>
          <cell r="H174">
            <v>40020.338983050846</v>
          </cell>
          <cell r="I174">
            <v>17751.694915254229</v>
          </cell>
          <cell r="J174">
            <v>48131.355932203383</v>
          </cell>
          <cell r="K174">
            <v>48131.355932203383</v>
          </cell>
          <cell r="L174">
            <v>48131.355932203383</v>
          </cell>
          <cell r="M174">
            <v>48131.355932203383</v>
          </cell>
          <cell r="N174">
            <v>48131.355932203383</v>
          </cell>
          <cell r="O174">
            <v>48131.355932203383</v>
          </cell>
          <cell r="P174">
            <v>48131.355932203383</v>
          </cell>
          <cell r="Q174">
            <v>48131.355932203383</v>
          </cell>
          <cell r="R174">
            <v>48131.355932203383</v>
          </cell>
          <cell r="S174">
            <v>48131.355932203383</v>
          </cell>
          <cell r="T174">
            <v>48131.355932203383</v>
          </cell>
          <cell r="U174">
            <v>48131.355932203383</v>
          </cell>
          <cell r="V174">
            <v>48131.355932203383</v>
          </cell>
          <cell r="W174">
            <v>48131.355932203383</v>
          </cell>
          <cell r="X174">
            <v>48131.355932203383</v>
          </cell>
          <cell r="Y174">
            <v>48131.355932203383</v>
          </cell>
          <cell r="Z174">
            <v>48131.355932203383</v>
          </cell>
          <cell r="AA174">
            <v>48131.355932203383</v>
          </cell>
          <cell r="AB174">
            <v>48131.355932203383</v>
          </cell>
          <cell r="AC174">
            <v>48131.355932203383</v>
          </cell>
          <cell r="AD174">
            <v>48131.355932203383</v>
          </cell>
          <cell r="AE174">
            <v>48131.355932203383</v>
          </cell>
          <cell r="AF174">
            <v>48131.355932203383</v>
          </cell>
          <cell r="AG174">
            <v>48131.355932203383</v>
          </cell>
          <cell r="AH174">
            <v>48131.355932203383</v>
          </cell>
          <cell r="AI174">
            <v>48131.355932203383</v>
          </cell>
          <cell r="AJ174">
            <v>48131.355932203383</v>
          </cell>
          <cell r="AK174">
            <v>48131.355932203383</v>
          </cell>
          <cell r="AL174">
            <v>48131.355932203383</v>
          </cell>
          <cell r="AM174">
            <v>48131.355932203383</v>
          </cell>
          <cell r="AN174">
            <v>48131.355932203383</v>
          </cell>
        </row>
        <row r="175">
          <cell r="A175" t="str">
            <v>Кредиторская задолженность подрядчикам</v>
          </cell>
          <cell r="C175" t="str">
            <v>тыс. руб.</v>
          </cell>
          <cell r="D175" t="str">
            <v>int_end</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row>
        <row r="177">
          <cell r="A177" t="str">
            <v>Учет доли к передаче дольщикам / соинвесторам</v>
          </cell>
        </row>
        <row r="178">
          <cell r="A178" t="str">
            <v>Незавершенные инвестиции</v>
          </cell>
          <cell r="C178" t="str">
            <v>тыс. руб.</v>
          </cell>
          <cell r="D178" t="str">
            <v>int_end</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row>
        <row r="179">
          <cell r="A179" t="str">
            <v>Здания и сооружения на балансе</v>
          </cell>
          <cell r="C179" t="str">
            <v>тыс. руб.</v>
          </cell>
          <cell r="D179" t="str">
            <v>int_end</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row>
        <row r="180">
          <cell r="A180" t="str">
            <v>До учета переданных площадей:</v>
          </cell>
        </row>
        <row r="181">
          <cell r="A181" t="str">
            <v xml:space="preserve">    балансовая стоимость</v>
          </cell>
          <cell r="C181" t="str">
            <v>тыс. руб.</v>
          </cell>
          <cell r="D181" t="str">
            <v>int_end</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row>
        <row r="182">
          <cell r="A182" t="str">
            <v>Списание стоимости переданных площадей:</v>
          </cell>
        </row>
        <row r="183">
          <cell r="A183" t="str">
            <v xml:space="preserve">    доля объекта, переданная в текущем периоде</v>
          </cell>
          <cell r="C183" t="str">
            <v>тыс. руб.</v>
          </cell>
          <cell r="D183" t="str">
            <v>int_avg</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row>
        <row r="184">
          <cell r="A184" t="str">
            <v xml:space="preserve">    балансовая стоимость</v>
          </cell>
          <cell r="C184" t="str">
            <v>тыс. руб.</v>
          </cell>
          <cell r="D184" t="str">
            <v>int_end</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row>
        <row r="185">
          <cell r="A185" t="str">
            <v xml:space="preserve">    прибыль/убыток от реализации активов</v>
          </cell>
          <cell r="C185" t="str">
            <v>тыс. руб.</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row>
        <row r="186">
          <cell r="A186" t="str">
            <v>Стоимость оставшейся доли объекта на конец периода:</v>
          </cell>
        </row>
        <row r="187">
          <cell r="A187" t="str">
            <v xml:space="preserve">    непроданная доля объекта</v>
          </cell>
          <cell r="C187" t="str">
            <v>тыс. руб.</v>
          </cell>
          <cell r="D187" t="str">
            <v>int_avg</v>
          </cell>
          <cell r="F187">
            <v>1</v>
          </cell>
          <cell r="G187">
            <v>1</v>
          </cell>
          <cell r="H187">
            <v>1</v>
          </cell>
          <cell r="I187">
            <v>1</v>
          </cell>
          <cell r="J187">
            <v>1</v>
          </cell>
          <cell r="K187">
            <v>1</v>
          </cell>
          <cell r="L187">
            <v>1</v>
          </cell>
          <cell r="M187">
            <v>1</v>
          </cell>
          <cell r="N187">
            <v>1</v>
          </cell>
          <cell r="O187">
            <v>1</v>
          </cell>
          <cell r="P187">
            <v>1</v>
          </cell>
          <cell r="Q187">
            <v>1</v>
          </cell>
          <cell r="R187">
            <v>1</v>
          </cell>
          <cell r="S187">
            <v>1</v>
          </cell>
          <cell r="T187">
            <v>1</v>
          </cell>
          <cell r="U187">
            <v>1</v>
          </cell>
          <cell r="V187">
            <v>1</v>
          </cell>
          <cell r="W187">
            <v>1</v>
          </cell>
          <cell r="X187">
            <v>1</v>
          </cell>
          <cell r="Y187">
            <v>1</v>
          </cell>
          <cell r="Z187">
            <v>1</v>
          </cell>
          <cell r="AA187">
            <v>1</v>
          </cell>
          <cell r="AB187">
            <v>1</v>
          </cell>
          <cell r="AC187">
            <v>1</v>
          </cell>
          <cell r="AD187">
            <v>1</v>
          </cell>
          <cell r="AE187">
            <v>1</v>
          </cell>
          <cell r="AF187">
            <v>1</v>
          </cell>
          <cell r="AG187">
            <v>1</v>
          </cell>
          <cell r="AH187">
            <v>1</v>
          </cell>
          <cell r="AI187">
            <v>1</v>
          </cell>
          <cell r="AJ187">
            <v>1</v>
          </cell>
          <cell r="AK187">
            <v>1</v>
          </cell>
          <cell r="AL187">
            <v>1</v>
          </cell>
          <cell r="AM187">
            <v>1</v>
          </cell>
          <cell r="AN187">
            <v>1</v>
          </cell>
        </row>
        <row r="188">
          <cell r="A188" t="str">
            <v xml:space="preserve">    балансовая стоимость</v>
          </cell>
          <cell r="C188" t="str">
            <v>тыс. руб.</v>
          </cell>
          <cell r="D188" t="str">
            <v>int_end</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row>
        <row r="189">
          <cell r="A189" t="str">
            <v>Авансы подрядчикам</v>
          </cell>
          <cell r="C189" t="str">
            <v>тыс. руб.</v>
          </cell>
          <cell r="D189" t="str">
            <v>int_end</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row>
        <row r="190">
          <cell r="A190" t="str">
            <v>Кредиторская задолженность подрядчикам</v>
          </cell>
          <cell r="C190" t="str">
            <v>тыс. руб.</v>
          </cell>
          <cell r="D190" t="str">
            <v>int_end</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row>
        <row r="192">
          <cell r="A192" t="str">
            <v>Доходы от продажи площадей</v>
          </cell>
        </row>
        <row r="193">
          <cell r="A193" t="str">
            <v>Поступления от продажи площадей</v>
          </cell>
          <cell r="C193" t="str">
            <v>тыс. руб.</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P193">
            <v>0</v>
          </cell>
        </row>
        <row r="194">
          <cell r="A194" t="str">
            <v xml:space="preserve">    доходы без НДС</v>
          </cell>
          <cell r="C194" t="str">
            <v>тыс. руб.</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P194">
            <v>0</v>
          </cell>
        </row>
        <row r="195">
          <cell r="A195" t="str">
            <v xml:space="preserve">    НДС</v>
          </cell>
          <cell r="C195" t="str">
            <v>тыс. руб.</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P195">
            <v>0</v>
          </cell>
        </row>
        <row r="196">
          <cell r="A196" t="str">
            <v>Передача проданных площадей</v>
          </cell>
          <cell r="C196" t="str">
            <v>тыс. руб.</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P196">
            <v>0</v>
          </cell>
        </row>
        <row r="197">
          <cell r="A197" t="str">
            <v xml:space="preserve">    передача без НДС</v>
          </cell>
          <cell r="C197" t="str">
            <v>тыс. руб.</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P197">
            <v>0</v>
          </cell>
        </row>
        <row r="198">
          <cell r="A198" t="str">
            <v xml:space="preserve">    НДС</v>
          </cell>
          <cell r="C198" t="str">
            <v>тыс. руб.</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P198">
            <v>0</v>
          </cell>
        </row>
        <row r="199">
          <cell r="A199" t="str">
            <v>Себестоимость проданных площадей</v>
          </cell>
          <cell r="C199" t="str">
            <v>тыс. руб.</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P199">
            <v>0</v>
          </cell>
        </row>
        <row r="200">
          <cell r="A200" t="str">
            <v>Полученные авансы</v>
          </cell>
          <cell r="C200" t="str">
            <v>тыс. руб.</v>
          </cell>
          <cell r="D200" t="str">
            <v>int_end</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row>
        <row r="201">
          <cell r="A201" t="str">
            <v xml:space="preserve">   НДС с авансов</v>
          </cell>
          <cell r="C201" t="str">
            <v>тыс. руб.</v>
          </cell>
          <cell r="D201" t="str">
            <v>int_end</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row>
        <row r="202">
          <cell r="A202" t="str">
            <v>Дебиторская задолженность</v>
          </cell>
          <cell r="C202" t="str">
            <v>тыс. руб.</v>
          </cell>
          <cell r="D202" t="str">
            <v>int_end</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row>
        <row r="204">
          <cell r="A204" t="str">
            <v>Доходы от аренды</v>
          </cell>
          <cell r="C204" t="str">
            <v>тыс. 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P204">
            <v>0</v>
          </cell>
        </row>
        <row r="205">
          <cell r="A205" t="str">
            <v xml:space="preserve">    доходы без НДС</v>
          </cell>
          <cell r="B205" t="str">
            <v>Ставка НДС</v>
          </cell>
          <cell r="C205" t="str">
            <v>тыс. 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P205">
            <v>0</v>
          </cell>
        </row>
        <row r="206">
          <cell r="A206" t="str">
            <v xml:space="preserve">    НДС</v>
          </cell>
          <cell r="B206">
            <v>0.18</v>
          </cell>
          <cell r="C206" t="str">
            <v>тыс. руб.</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P206">
            <v>0</v>
          </cell>
        </row>
        <row r="208">
          <cell r="A208" t="str">
            <v>Учет объекта в текущих активах</v>
          </cell>
        </row>
        <row r="209">
          <cell r="A209" t="str">
            <v>Незавершенное производство</v>
          </cell>
          <cell r="C209" t="str">
            <v>тыс. руб.</v>
          </cell>
          <cell r="D209" t="str">
            <v>int_end</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row>
        <row r="210">
          <cell r="A210" t="str">
            <v>Запасы готовой продукции</v>
          </cell>
          <cell r="C210" t="str">
            <v>тыс. руб.</v>
          </cell>
          <cell r="D210" t="str">
            <v>int_end</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row>
        <row r="211">
          <cell r="A211" t="str">
            <v>Авансы подрядчикам</v>
          </cell>
          <cell r="C211" t="str">
            <v>тыс. руб.</v>
          </cell>
          <cell r="D211" t="str">
            <v>int_end</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row>
        <row r="212">
          <cell r="A212" t="str">
            <v>Кредиторская задолженность подрядчикам</v>
          </cell>
          <cell r="C212" t="str">
            <v>тыс. руб.</v>
          </cell>
          <cell r="D212" t="str">
            <v>int_end</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row>
        <row r="215">
          <cell r="F215" t="str">
            <v>"0"</v>
          </cell>
          <cell r="G215" t="str">
            <v xml:space="preserve"> 2011</v>
          </cell>
          <cell r="H215" t="str">
            <v xml:space="preserve"> 2012</v>
          </cell>
          <cell r="I215" t="str">
            <v xml:space="preserve"> 2013</v>
          </cell>
          <cell r="J215" t="str">
            <v xml:space="preserve"> 2014</v>
          </cell>
          <cell r="K215" t="str">
            <v xml:space="preserve"> 2015</v>
          </cell>
          <cell r="L215" t="str">
            <v xml:space="preserve"> 2016</v>
          </cell>
          <cell r="M215" t="str">
            <v xml:space="preserve"> 2017</v>
          </cell>
          <cell r="N215" t="str">
            <v xml:space="preserve"> 2018</v>
          </cell>
          <cell r="O215" t="str">
            <v xml:space="preserve"> 2019</v>
          </cell>
          <cell r="P215" t="str">
            <v xml:space="preserve"> 2020</v>
          </cell>
          <cell r="Q215" t="str">
            <v xml:space="preserve"> 2021</v>
          </cell>
          <cell r="R215" t="str">
            <v xml:space="preserve"> 2022</v>
          </cell>
          <cell r="S215" t="str">
            <v xml:space="preserve"> 2023</v>
          </cell>
          <cell r="T215" t="str">
            <v xml:space="preserve"> 2024</v>
          </cell>
          <cell r="U215" t="str">
            <v xml:space="preserve"> 2025</v>
          </cell>
          <cell r="V215" t="str">
            <v xml:space="preserve"> 2026</v>
          </cell>
          <cell r="W215" t="str">
            <v xml:space="preserve"> 2027</v>
          </cell>
          <cell r="X215" t="str">
            <v xml:space="preserve"> 2028</v>
          </cell>
          <cell r="Y215" t="str">
            <v xml:space="preserve"> 2029</v>
          </cell>
          <cell r="Z215" t="str">
            <v xml:space="preserve"> 2030</v>
          </cell>
          <cell r="AA215" t="str">
            <v xml:space="preserve"> 2031</v>
          </cell>
          <cell r="AB215" t="str">
            <v xml:space="preserve"> 2032</v>
          </cell>
          <cell r="AC215" t="str">
            <v xml:space="preserve"> 2033</v>
          </cell>
          <cell r="AD215" t="str">
            <v xml:space="preserve"> 2034</v>
          </cell>
          <cell r="AE215" t="str">
            <v xml:space="preserve"> 2035</v>
          </cell>
          <cell r="AF215" t="str">
            <v xml:space="preserve"> 2036</v>
          </cell>
          <cell r="AG215" t="str">
            <v xml:space="preserve"> 2037</v>
          </cell>
          <cell r="AH215" t="str">
            <v xml:space="preserve"> 2038</v>
          </cell>
          <cell r="AI215" t="str">
            <v xml:space="preserve"> 2039</v>
          </cell>
          <cell r="AJ215" t="str">
            <v xml:space="preserve"> 2040</v>
          </cell>
          <cell r="AK215" t="str">
            <v xml:space="preserve"> 2041</v>
          </cell>
          <cell r="AL215" t="str">
            <v xml:space="preserve"> 2042</v>
          </cell>
          <cell r="AM215" t="str">
            <v xml:space="preserve"> 2043</v>
          </cell>
          <cell r="AN215" t="str">
            <v xml:space="preserve"> 2044</v>
          </cell>
        </row>
        <row r="217">
          <cell r="F217">
            <v>2</v>
          </cell>
        </row>
        <row r="220">
          <cell r="AN220">
            <v>5.3999999999999999E-2</v>
          </cell>
        </row>
        <row r="221">
          <cell r="AN221">
            <v>5.4000000000000048E-2</v>
          </cell>
        </row>
        <row r="222">
          <cell r="AN222">
            <v>1.054</v>
          </cell>
        </row>
        <row r="225">
          <cell r="AN225">
            <v>0</v>
          </cell>
        </row>
        <row r="226">
          <cell r="F226">
            <v>2.8000000000000001E-2</v>
          </cell>
          <cell r="G226">
            <v>2.8000000000000001E-2</v>
          </cell>
          <cell r="H226">
            <v>2.8000000000000001E-2</v>
          </cell>
          <cell r="I226">
            <v>2.8000000000000001E-2</v>
          </cell>
          <cell r="J226">
            <v>2.8000000000000001E-2</v>
          </cell>
          <cell r="K226">
            <v>2.8000000000000001E-2</v>
          </cell>
          <cell r="L226">
            <v>2.8000000000000001E-2</v>
          </cell>
          <cell r="M226">
            <v>2.8000000000000001E-2</v>
          </cell>
          <cell r="N226">
            <v>2.8000000000000001E-2</v>
          </cell>
          <cell r="O226">
            <v>2.8000000000000001E-2</v>
          </cell>
          <cell r="P226">
            <v>2.8000000000000001E-2</v>
          </cell>
          <cell r="Q226">
            <v>2.8000000000000001E-2</v>
          </cell>
          <cell r="R226">
            <v>2.8000000000000001E-2</v>
          </cell>
          <cell r="S226">
            <v>2.8000000000000001E-2</v>
          </cell>
          <cell r="T226">
            <v>2.8000000000000001E-2</v>
          </cell>
          <cell r="U226">
            <v>2.8000000000000001E-2</v>
          </cell>
          <cell r="V226">
            <v>2.8000000000000001E-2</v>
          </cell>
          <cell r="W226">
            <v>2.8000000000000001E-2</v>
          </cell>
          <cell r="X226">
            <v>2.8000000000000001E-2</v>
          </cell>
          <cell r="Y226">
            <v>2.8000000000000001E-2</v>
          </cell>
          <cell r="Z226">
            <v>2.8000000000000001E-2</v>
          </cell>
          <cell r="AA226">
            <v>2.8000000000000001E-2</v>
          </cell>
          <cell r="AB226">
            <v>2.8000000000000001E-2</v>
          </cell>
          <cell r="AC226">
            <v>2.8000000000000001E-2</v>
          </cell>
          <cell r="AD226">
            <v>2.8000000000000001E-2</v>
          </cell>
          <cell r="AE226">
            <v>2.8000000000000001E-2</v>
          </cell>
          <cell r="AF226">
            <v>2.8000000000000001E-2</v>
          </cell>
          <cell r="AG226">
            <v>2.8000000000000001E-2</v>
          </cell>
          <cell r="AH226">
            <v>2.8000000000000001E-2</v>
          </cell>
          <cell r="AI226">
            <v>2.8000000000000001E-2</v>
          </cell>
          <cell r="AJ226">
            <v>2.8000000000000001E-2</v>
          </cell>
          <cell r="AK226">
            <v>2.8000000000000001E-2</v>
          </cell>
          <cell r="AL226">
            <v>2.8000000000000001E-2</v>
          </cell>
          <cell r="AM226">
            <v>2.8000000000000001E-2</v>
          </cell>
          <cell r="AN226">
            <v>2.8000000000000001E-2</v>
          </cell>
        </row>
        <row r="229">
          <cell r="AN229">
            <v>0.08</v>
          </cell>
        </row>
        <row r="230">
          <cell r="AN230">
            <v>8.0000000000000071E-2</v>
          </cell>
        </row>
        <row r="231">
          <cell r="AN231">
            <v>1.08</v>
          </cell>
        </row>
        <row r="233">
          <cell r="AN233">
            <v>8.2500000000000004E-2</v>
          </cell>
        </row>
        <row r="236">
          <cell r="AN236">
            <v>9.0750000000000011E-2</v>
          </cell>
        </row>
        <row r="237">
          <cell r="AN237">
            <v>0.15</v>
          </cell>
        </row>
        <row r="240">
          <cell r="D240">
            <v>3</v>
          </cell>
          <cell r="AN240" t="str">
            <v xml:space="preserve"> 2044</v>
          </cell>
        </row>
        <row r="243">
          <cell r="A243" t="str">
            <v>выручка от продажи электроэнергии</v>
          </cell>
          <cell r="AN243">
            <v>1</v>
          </cell>
        </row>
        <row r="244">
          <cell r="AN244">
            <v>1</v>
          </cell>
        </row>
        <row r="245">
          <cell r="AN245">
            <v>1</v>
          </cell>
        </row>
        <row r="247">
          <cell r="AN247">
            <v>1</v>
          </cell>
        </row>
        <row r="250">
          <cell r="AN250" t="str">
            <v xml:space="preserve"> 2044</v>
          </cell>
        </row>
        <row r="252">
          <cell r="A252" t="str">
            <v>выручка от продажи электроэнергии</v>
          </cell>
          <cell r="AN252">
            <v>188050</v>
          </cell>
        </row>
        <row r="253">
          <cell r="AN253">
            <v>0</v>
          </cell>
        </row>
        <row r="254">
          <cell r="AN254">
            <v>0</v>
          </cell>
        </row>
        <row r="258">
          <cell r="AN258" t="str">
            <v xml:space="preserve"> 2044</v>
          </cell>
        </row>
        <row r="260">
          <cell r="A260" t="str">
            <v>выручка от продажи электроэнергии</v>
          </cell>
          <cell r="AN260">
            <v>10.030619603536735</v>
          </cell>
        </row>
        <row r="261">
          <cell r="AN261">
            <v>5.3999999999999999E-2</v>
          </cell>
        </row>
        <row r="262">
          <cell r="AN262">
            <v>5.4000000000000048E-2</v>
          </cell>
        </row>
        <row r="263">
          <cell r="AN263">
            <v>8.5005250877429965</v>
          </cell>
        </row>
        <row r="264">
          <cell r="AN264">
            <v>0</v>
          </cell>
        </row>
        <row r="265">
          <cell r="AN265">
            <v>0</v>
          </cell>
        </row>
        <row r="266">
          <cell r="AN266">
            <v>1.5300945157937393</v>
          </cell>
        </row>
        <row r="267">
          <cell r="AN267">
            <v>0</v>
          </cell>
        </row>
        <row r="268">
          <cell r="AN268">
            <v>5.3999999999999999E-2</v>
          </cell>
        </row>
        <row r="269">
          <cell r="AN269">
            <v>5.4000000000000048E-2</v>
          </cell>
        </row>
        <row r="270">
          <cell r="AN270">
            <v>0</v>
          </cell>
        </row>
        <row r="271">
          <cell r="AN271">
            <v>0</v>
          </cell>
        </row>
        <row r="272">
          <cell r="AN272">
            <v>0</v>
          </cell>
        </row>
        <row r="273">
          <cell r="AN273">
            <v>0</v>
          </cell>
        </row>
        <row r="274">
          <cell r="AN274">
            <v>0</v>
          </cell>
        </row>
        <row r="275">
          <cell r="AN275">
            <v>5.3999999999999999E-2</v>
          </cell>
        </row>
        <row r="276">
          <cell r="AN276">
            <v>5.4000000000000048E-2</v>
          </cell>
        </row>
        <row r="277">
          <cell r="AN277">
            <v>0</v>
          </cell>
        </row>
        <row r="278">
          <cell r="AN278">
            <v>0</v>
          </cell>
        </row>
        <row r="279">
          <cell r="AN279">
            <v>0</v>
          </cell>
        </row>
        <row r="280">
          <cell r="AN280">
            <v>0</v>
          </cell>
        </row>
        <row r="284">
          <cell r="AN284" t="str">
            <v xml:space="preserve"> 2044</v>
          </cell>
        </row>
        <row r="286">
          <cell r="A286" t="str">
            <v>выручка от продажи электроэнергии</v>
          </cell>
          <cell r="AN286">
            <v>1886258.0164450831</v>
          </cell>
        </row>
        <row r="287">
          <cell r="AN287">
            <v>1598523.7427500705</v>
          </cell>
        </row>
        <row r="288">
          <cell r="AN288">
            <v>0</v>
          </cell>
        </row>
        <row r="289">
          <cell r="AN289">
            <v>287734.27369501267</v>
          </cell>
        </row>
        <row r="290">
          <cell r="AN290">
            <v>1598523.7427500705</v>
          </cell>
        </row>
        <row r="291">
          <cell r="AN291">
            <v>287734.27369501267</v>
          </cell>
        </row>
        <row r="292">
          <cell r="AN292">
            <v>0</v>
          </cell>
        </row>
        <row r="293">
          <cell r="AN293">
            <v>0</v>
          </cell>
        </row>
        <row r="294">
          <cell r="AN294">
            <v>0</v>
          </cell>
        </row>
        <row r="295">
          <cell r="AN295">
            <v>0</v>
          </cell>
        </row>
        <row r="296">
          <cell r="AN296">
            <v>0</v>
          </cell>
        </row>
        <row r="297">
          <cell r="AN297">
            <v>0</v>
          </cell>
        </row>
        <row r="298">
          <cell r="AN298">
            <v>0</v>
          </cell>
        </row>
        <row r="299">
          <cell r="AN299">
            <v>0</v>
          </cell>
        </row>
        <row r="300">
          <cell r="AN300">
            <v>0</v>
          </cell>
        </row>
        <row r="301">
          <cell r="AN301">
            <v>0</v>
          </cell>
        </row>
        <row r="302">
          <cell r="AN302">
            <v>0</v>
          </cell>
        </row>
        <row r="303">
          <cell r="AN303">
            <v>0</v>
          </cell>
        </row>
        <row r="304">
          <cell r="AN304">
            <v>0</v>
          </cell>
        </row>
        <row r="305">
          <cell r="AN305">
            <v>0</v>
          </cell>
        </row>
        <row r="306">
          <cell r="AN306">
            <v>0</v>
          </cell>
        </row>
        <row r="307">
          <cell r="AN307">
            <v>0</v>
          </cell>
        </row>
        <row r="308">
          <cell r="AN308">
            <v>0</v>
          </cell>
        </row>
        <row r="309">
          <cell r="AN309">
            <v>0</v>
          </cell>
        </row>
        <row r="311">
          <cell r="AN311">
            <v>1886258.0164450831</v>
          </cell>
        </row>
        <row r="312">
          <cell r="AN312">
            <v>1598523.7427500705</v>
          </cell>
        </row>
        <row r="313">
          <cell r="AN313">
            <v>0</v>
          </cell>
        </row>
        <row r="314">
          <cell r="AN314">
            <v>287734.27369501267</v>
          </cell>
        </row>
        <row r="315">
          <cell r="AN315">
            <v>1598523.7427500705</v>
          </cell>
        </row>
        <row r="316">
          <cell r="AN316">
            <v>287734.27369501267</v>
          </cell>
        </row>
        <row r="317">
          <cell r="AN317">
            <v>0</v>
          </cell>
        </row>
        <row r="318">
          <cell r="AN318">
            <v>0</v>
          </cell>
        </row>
        <row r="321">
          <cell r="AN321" t="str">
            <v xml:space="preserve"> 2044</v>
          </cell>
        </row>
        <row r="324">
          <cell r="AN324">
            <v>205</v>
          </cell>
        </row>
        <row r="328">
          <cell r="AN328" t="str">
            <v xml:space="preserve"> 2044</v>
          </cell>
        </row>
        <row r="330">
          <cell r="AN330">
            <v>11.312511061894858</v>
          </cell>
        </row>
        <row r="331">
          <cell r="AN331">
            <v>5.3999999999999999E-2</v>
          </cell>
        </row>
        <row r="332">
          <cell r="AN332">
            <v>5.4000000000000048E-2</v>
          </cell>
        </row>
        <row r="333">
          <cell r="AN333">
            <v>9.5868737812668297</v>
          </cell>
        </row>
        <row r="334">
          <cell r="AN334">
            <v>0</v>
          </cell>
        </row>
        <row r="335">
          <cell r="AN335">
            <v>1.7256372806280282</v>
          </cell>
        </row>
        <row r="339">
          <cell r="AN339" t="str">
            <v xml:space="preserve"> 2044</v>
          </cell>
        </row>
        <row r="341">
          <cell r="AN341">
            <v>2319.064767688446</v>
          </cell>
        </row>
        <row r="342">
          <cell r="AN342">
            <v>1965.3091251597</v>
          </cell>
        </row>
        <row r="343">
          <cell r="AN343">
            <v>0</v>
          </cell>
        </row>
        <row r="344">
          <cell r="AN344">
            <v>1965.3091251597</v>
          </cell>
        </row>
        <row r="345">
          <cell r="AN345">
            <v>353.75564252874597</v>
          </cell>
        </row>
        <row r="346">
          <cell r="AN346">
            <v>0</v>
          </cell>
        </row>
        <row r="347">
          <cell r="AN347">
            <v>1965.3091251597</v>
          </cell>
        </row>
        <row r="348">
          <cell r="AN348">
            <v>353.75564252874597</v>
          </cell>
        </row>
        <row r="349">
          <cell r="AN349">
            <v>3.637978807091713E-12</v>
          </cell>
        </row>
        <row r="350">
          <cell r="AN350">
            <v>3.637978807091713E-12</v>
          </cell>
        </row>
        <row r="352">
          <cell r="AN352">
            <v>2319.064767688446</v>
          </cell>
        </row>
        <row r="353">
          <cell r="AN353">
            <v>1965.3091251597</v>
          </cell>
        </row>
        <row r="354">
          <cell r="AN354">
            <v>0</v>
          </cell>
        </row>
        <row r="355">
          <cell r="AN355">
            <v>1965.3091251597</v>
          </cell>
        </row>
        <row r="356">
          <cell r="AN356">
            <v>353.75564252874597</v>
          </cell>
        </row>
        <row r="357">
          <cell r="AN357">
            <v>0</v>
          </cell>
        </row>
        <row r="358">
          <cell r="AN358">
            <v>1965.3091251597</v>
          </cell>
        </row>
        <row r="359">
          <cell r="AN359">
            <v>353.75564252874597</v>
          </cell>
        </row>
        <row r="360">
          <cell r="AN360">
            <v>3.637978807091713E-12</v>
          </cell>
        </row>
        <row r="361">
          <cell r="AN361">
            <v>3.637978807091713E-12</v>
          </cell>
        </row>
        <row r="364">
          <cell r="AN364" t="str">
            <v xml:space="preserve"> 2044</v>
          </cell>
        </row>
        <row r="367">
          <cell r="E367">
            <v>1</v>
          </cell>
        </row>
        <row r="368">
          <cell r="AN368">
            <v>0</v>
          </cell>
        </row>
        <row r="369">
          <cell r="AN369">
            <v>0</v>
          </cell>
        </row>
        <row r="370">
          <cell r="AN370">
            <v>0</v>
          </cell>
        </row>
        <row r="373">
          <cell r="E373">
            <v>1</v>
          </cell>
        </row>
        <row r="374">
          <cell r="AN374">
            <v>0</v>
          </cell>
        </row>
        <row r="375">
          <cell r="AN375">
            <v>0</v>
          </cell>
        </row>
        <row r="376">
          <cell r="AN376">
            <v>0</v>
          </cell>
        </row>
        <row r="379">
          <cell r="E379">
            <v>1</v>
          </cell>
        </row>
        <row r="380">
          <cell r="AN380">
            <v>0</v>
          </cell>
        </row>
        <row r="381">
          <cell r="AN381">
            <v>0</v>
          </cell>
        </row>
        <row r="382">
          <cell r="AN382">
            <v>0</v>
          </cell>
        </row>
        <row r="385">
          <cell r="E385">
            <v>1</v>
          </cell>
        </row>
        <row r="386">
          <cell r="AN386">
            <v>0</v>
          </cell>
        </row>
        <row r="387">
          <cell r="AN387">
            <v>0</v>
          </cell>
        </row>
        <row r="388">
          <cell r="AN388">
            <v>0</v>
          </cell>
        </row>
        <row r="390">
          <cell r="AN390">
            <v>0</v>
          </cell>
        </row>
        <row r="391">
          <cell r="AN391">
            <v>0</v>
          </cell>
        </row>
        <row r="392">
          <cell r="AN392">
            <v>0</v>
          </cell>
        </row>
        <row r="393">
          <cell r="AN393">
            <v>0</v>
          </cell>
        </row>
        <row r="394">
          <cell r="AN394">
            <v>0</v>
          </cell>
        </row>
        <row r="396">
          <cell r="AN396">
            <v>0</v>
          </cell>
        </row>
        <row r="397">
          <cell r="AN397">
            <v>0</v>
          </cell>
        </row>
        <row r="398">
          <cell r="AN398">
            <v>0</v>
          </cell>
        </row>
        <row r="399">
          <cell r="AN399">
            <v>0</v>
          </cell>
        </row>
        <row r="400">
          <cell r="AN400">
            <v>0</v>
          </cell>
        </row>
        <row r="401">
          <cell r="AN401">
            <v>0</v>
          </cell>
        </row>
        <row r="403">
          <cell r="AN403">
            <v>0</v>
          </cell>
        </row>
        <row r="406">
          <cell r="AN406" t="str">
            <v xml:space="preserve"> 2044</v>
          </cell>
        </row>
        <row r="410">
          <cell r="AN410">
            <v>2319.064767688446</v>
          </cell>
        </row>
        <row r="411">
          <cell r="AN411">
            <v>0</v>
          </cell>
        </row>
        <row r="412">
          <cell r="AN412">
            <v>0</v>
          </cell>
        </row>
        <row r="413">
          <cell r="E413">
            <v>1</v>
          </cell>
        </row>
        <row r="414">
          <cell r="AN414">
            <v>-4895.6231450405339</v>
          </cell>
        </row>
        <row r="415">
          <cell r="AN415">
            <v>5.3999999999999999E-2</v>
          </cell>
        </row>
        <row r="416">
          <cell r="AN416">
            <v>5.4000000000000048E-2</v>
          </cell>
        </row>
        <row r="417">
          <cell r="AN417">
            <v>-746.78997127736955</v>
          </cell>
        </row>
        <row r="421">
          <cell r="AN421">
            <v>0</v>
          </cell>
        </row>
        <row r="422">
          <cell r="AN422">
            <v>0</v>
          </cell>
        </row>
        <row r="423">
          <cell r="AN423">
            <v>5347.8813559322034</v>
          </cell>
        </row>
        <row r="424">
          <cell r="AN424">
            <v>0</v>
          </cell>
        </row>
        <row r="425">
          <cell r="E425">
            <v>1</v>
          </cell>
        </row>
        <row r="426">
          <cell r="AN426">
            <v>0</v>
          </cell>
        </row>
        <row r="427">
          <cell r="AN427">
            <v>5.3999999999999999E-2</v>
          </cell>
        </row>
        <row r="428">
          <cell r="AN428">
            <v>5.4000000000000048E-2</v>
          </cell>
        </row>
        <row r="429">
          <cell r="AN429">
            <v>0</v>
          </cell>
        </row>
        <row r="433">
          <cell r="AN433">
            <v>0</v>
          </cell>
        </row>
        <row r="434">
          <cell r="AN434">
            <v>0</v>
          </cell>
        </row>
        <row r="435">
          <cell r="E435">
            <v>1</v>
          </cell>
        </row>
        <row r="436">
          <cell r="AN436">
            <v>0</v>
          </cell>
        </row>
        <row r="437">
          <cell r="AN437">
            <v>5.3999999999999999E-2</v>
          </cell>
        </row>
        <row r="438">
          <cell r="AN438">
            <v>5.4000000000000048E-2</v>
          </cell>
        </row>
        <row r="439">
          <cell r="AN439">
            <v>0</v>
          </cell>
        </row>
        <row r="443">
          <cell r="AN443">
            <v>0</v>
          </cell>
        </row>
        <row r="444">
          <cell r="AN444">
            <v>0</v>
          </cell>
        </row>
        <row r="445">
          <cell r="E445">
            <v>1</v>
          </cell>
        </row>
        <row r="446">
          <cell r="AN446">
            <v>0</v>
          </cell>
        </row>
        <row r="447">
          <cell r="AN447">
            <v>5.3999999999999999E-2</v>
          </cell>
        </row>
        <row r="448">
          <cell r="AN448">
            <v>5.4000000000000048E-2</v>
          </cell>
        </row>
        <row r="449">
          <cell r="AN449">
            <v>0</v>
          </cell>
        </row>
        <row r="451">
          <cell r="AN451">
            <v>0</v>
          </cell>
        </row>
        <row r="452">
          <cell r="AN452">
            <v>0</v>
          </cell>
        </row>
        <row r="454">
          <cell r="AN454">
            <v>3164.3573073287389</v>
          </cell>
        </row>
        <row r="455">
          <cell r="AN455">
            <v>1965.3091251597</v>
          </cell>
        </row>
        <row r="456">
          <cell r="AN456">
            <v>0</v>
          </cell>
        </row>
        <row r="457">
          <cell r="AN457">
            <v>0</v>
          </cell>
        </row>
        <row r="458">
          <cell r="AN458">
            <v>-4148.8331737631643</v>
          </cell>
        </row>
        <row r="459">
          <cell r="AN459">
            <v>0</v>
          </cell>
        </row>
        <row r="460">
          <cell r="AN460">
            <v>5347.8813559322034</v>
          </cell>
        </row>
        <row r="461">
          <cell r="AN461">
            <v>0</v>
          </cell>
        </row>
        <row r="462">
          <cell r="AN462">
            <v>0</v>
          </cell>
        </row>
        <row r="463">
          <cell r="AN463">
            <v>-2576.558377352088</v>
          </cell>
        </row>
        <row r="464">
          <cell r="AN464">
            <v>2319.064767688446</v>
          </cell>
        </row>
        <row r="465">
          <cell r="AN465">
            <v>0</v>
          </cell>
        </row>
        <row r="466">
          <cell r="AN466">
            <v>0</v>
          </cell>
        </row>
        <row r="467">
          <cell r="AN467">
            <v>-4895.6231450405339</v>
          </cell>
        </row>
        <row r="468">
          <cell r="AN468">
            <v>-4148.8331737631643</v>
          </cell>
        </row>
        <row r="469">
          <cell r="AN469">
            <v>-746.78997127736955</v>
          </cell>
        </row>
        <row r="470">
          <cell r="AN470">
            <v>0</v>
          </cell>
        </row>
        <row r="471">
          <cell r="AN471">
            <v>0</v>
          </cell>
        </row>
        <row r="472">
          <cell r="AN472">
            <v>0</v>
          </cell>
        </row>
        <row r="473">
          <cell r="AN473">
            <v>0</v>
          </cell>
        </row>
        <row r="474">
          <cell r="AN474">
            <v>0</v>
          </cell>
        </row>
        <row r="475">
          <cell r="AN475">
            <v>0</v>
          </cell>
        </row>
        <row r="478">
          <cell r="AN478" t="str">
            <v xml:space="preserve"> 2044</v>
          </cell>
        </row>
        <row r="480">
          <cell r="E480">
            <v>1</v>
          </cell>
        </row>
        <row r="481">
          <cell r="AN481">
            <v>0</v>
          </cell>
        </row>
        <row r="482">
          <cell r="AN482">
            <v>0</v>
          </cell>
        </row>
        <row r="486">
          <cell r="AN486">
            <v>0</v>
          </cell>
        </row>
        <row r="487">
          <cell r="AN487">
            <v>0</v>
          </cell>
        </row>
        <row r="488">
          <cell r="AN488">
            <v>0</v>
          </cell>
        </row>
        <row r="489">
          <cell r="AN489">
            <v>0</v>
          </cell>
        </row>
        <row r="490">
          <cell r="AN490">
            <v>0</v>
          </cell>
        </row>
        <row r="491">
          <cell r="AN491">
            <v>0</v>
          </cell>
        </row>
        <row r="492">
          <cell r="AN492">
            <v>0</v>
          </cell>
        </row>
        <row r="493">
          <cell r="AN493">
            <v>0</v>
          </cell>
        </row>
        <row r="494">
          <cell r="AN494">
            <v>0</v>
          </cell>
        </row>
        <row r="496">
          <cell r="AN496">
            <v>0</v>
          </cell>
        </row>
        <row r="497">
          <cell r="AN497">
            <v>0</v>
          </cell>
        </row>
        <row r="498">
          <cell r="AN498">
            <v>0</v>
          </cell>
        </row>
        <row r="499">
          <cell r="AN499">
            <v>0</v>
          </cell>
        </row>
        <row r="501">
          <cell r="E501">
            <v>1</v>
          </cell>
        </row>
        <row r="502">
          <cell r="AN502">
            <v>0</v>
          </cell>
        </row>
        <row r="503">
          <cell r="AN503">
            <v>0</v>
          </cell>
        </row>
        <row r="509">
          <cell r="AN509">
            <v>0</v>
          </cell>
        </row>
        <row r="510">
          <cell r="AN510">
            <v>0</v>
          </cell>
        </row>
        <row r="511">
          <cell r="AN511">
            <v>0</v>
          </cell>
        </row>
        <row r="512">
          <cell r="AN512">
            <v>0</v>
          </cell>
        </row>
        <row r="513">
          <cell r="AN513">
            <v>0</v>
          </cell>
        </row>
        <row r="514">
          <cell r="AN514">
            <v>0</v>
          </cell>
        </row>
        <row r="515">
          <cell r="AN515">
            <v>0</v>
          </cell>
        </row>
        <row r="516">
          <cell r="AN516">
            <v>0</v>
          </cell>
        </row>
        <row r="517">
          <cell r="AN517">
            <v>0</v>
          </cell>
        </row>
        <row r="518">
          <cell r="AN518">
            <v>0</v>
          </cell>
        </row>
        <row r="520">
          <cell r="AN520">
            <v>0</v>
          </cell>
        </row>
        <row r="521">
          <cell r="AN521">
            <v>0</v>
          </cell>
        </row>
        <row r="522">
          <cell r="AN522">
            <v>0</v>
          </cell>
        </row>
        <row r="523">
          <cell r="AN523">
            <v>0</v>
          </cell>
        </row>
        <row r="525">
          <cell r="E525">
            <v>1</v>
          </cell>
        </row>
        <row r="526">
          <cell r="AN526">
            <v>0</v>
          </cell>
        </row>
        <row r="527">
          <cell r="AN527">
            <v>0</v>
          </cell>
        </row>
        <row r="531">
          <cell r="AN531">
            <v>0</v>
          </cell>
        </row>
        <row r="532">
          <cell r="AN532">
            <v>0</v>
          </cell>
        </row>
        <row r="533">
          <cell r="AN533">
            <v>0</v>
          </cell>
        </row>
        <row r="534">
          <cell r="AN534">
            <v>0</v>
          </cell>
        </row>
        <row r="535">
          <cell r="AN535">
            <v>0</v>
          </cell>
        </row>
        <row r="536">
          <cell r="AN536">
            <v>0</v>
          </cell>
        </row>
        <row r="537">
          <cell r="AN537">
            <v>0</v>
          </cell>
        </row>
        <row r="538">
          <cell r="AN538">
            <v>0</v>
          </cell>
        </row>
        <row r="539">
          <cell r="AN539">
            <v>0</v>
          </cell>
        </row>
        <row r="541">
          <cell r="AN541">
            <v>0</v>
          </cell>
        </row>
        <row r="543">
          <cell r="AN543">
            <v>0</v>
          </cell>
        </row>
        <row r="545">
          <cell r="AN545">
            <v>0</v>
          </cell>
        </row>
        <row r="546">
          <cell r="AN546">
            <v>0</v>
          </cell>
        </row>
        <row r="547">
          <cell r="AN547">
            <v>0</v>
          </cell>
        </row>
        <row r="548">
          <cell r="AN548">
            <v>0</v>
          </cell>
        </row>
        <row r="554">
          <cell r="AN554">
            <v>0</v>
          </cell>
        </row>
        <row r="555">
          <cell r="AN555">
            <v>0</v>
          </cell>
        </row>
        <row r="556">
          <cell r="AN556">
            <v>267394.06779661018</v>
          </cell>
        </row>
        <row r="557">
          <cell r="AN557">
            <v>0</v>
          </cell>
        </row>
        <row r="558">
          <cell r="AN558">
            <v>48131.355932203383</v>
          </cell>
        </row>
        <row r="559">
          <cell r="AN559">
            <v>0</v>
          </cell>
        </row>
        <row r="560">
          <cell r="AN560">
            <v>5347.8813559322034</v>
          </cell>
        </row>
        <row r="561">
          <cell r="AN561">
            <v>99491.508474576258</v>
          </cell>
        </row>
        <row r="562">
          <cell r="AN562">
            <v>0</v>
          </cell>
        </row>
        <row r="563">
          <cell r="AN563">
            <v>0</v>
          </cell>
        </row>
        <row r="564">
          <cell r="AN564">
            <v>0</v>
          </cell>
        </row>
        <row r="565">
          <cell r="AN565">
            <v>0</v>
          </cell>
        </row>
        <row r="566">
          <cell r="AN566">
            <v>0</v>
          </cell>
        </row>
        <row r="567">
          <cell r="AN567">
            <v>0</v>
          </cell>
        </row>
        <row r="568">
          <cell r="AN568">
            <v>0</v>
          </cell>
        </row>
        <row r="569">
          <cell r="AN569">
            <v>0</v>
          </cell>
        </row>
        <row r="570">
          <cell r="AN570">
            <v>0</v>
          </cell>
        </row>
        <row r="571">
          <cell r="AN571">
            <v>0</v>
          </cell>
        </row>
        <row r="572">
          <cell r="AN572">
            <v>0</v>
          </cell>
        </row>
        <row r="573">
          <cell r="AN573">
            <v>0</v>
          </cell>
        </row>
        <row r="574">
          <cell r="AN574">
            <v>0</v>
          </cell>
        </row>
        <row r="575">
          <cell r="AN575">
            <v>0</v>
          </cell>
        </row>
        <row r="576">
          <cell r="AN576">
            <v>0</v>
          </cell>
        </row>
        <row r="577">
          <cell r="AN577">
            <v>0</v>
          </cell>
        </row>
        <row r="578">
          <cell r="AN578">
            <v>0</v>
          </cell>
        </row>
        <row r="579">
          <cell r="AN579">
            <v>0</v>
          </cell>
        </row>
        <row r="580">
          <cell r="AN580">
            <v>0</v>
          </cell>
        </row>
        <row r="581">
          <cell r="AN581">
            <v>0</v>
          </cell>
        </row>
        <row r="582">
          <cell r="AN582">
            <v>0</v>
          </cell>
        </row>
        <row r="583">
          <cell r="AN583">
            <v>0</v>
          </cell>
        </row>
        <row r="584">
          <cell r="AN584">
            <v>0</v>
          </cell>
        </row>
        <row r="585">
          <cell r="AN585">
            <v>0</v>
          </cell>
        </row>
        <row r="586">
          <cell r="AN586">
            <v>0</v>
          </cell>
        </row>
        <row r="587">
          <cell r="AN587">
            <v>0</v>
          </cell>
        </row>
        <row r="588">
          <cell r="AN588">
            <v>0</v>
          </cell>
        </row>
        <row r="589">
          <cell r="AN589">
            <v>0</v>
          </cell>
        </row>
        <row r="592">
          <cell r="AN592" t="str">
            <v xml:space="preserve"> 2044</v>
          </cell>
        </row>
        <row r="593">
          <cell r="E593">
            <v>1</v>
          </cell>
        </row>
        <row r="598">
          <cell r="AN598">
            <v>0</v>
          </cell>
        </row>
        <row r="599">
          <cell r="AN599">
            <v>0</v>
          </cell>
        </row>
        <row r="600">
          <cell r="AN600">
            <v>0</v>
          </cell>
        </row>
        <row r="601">
          <cell r="AN601">
            <v>0</v>
          </cell>
        </row>
        <row r="602">
          <cell r="AN602">
            <v>0</v>
          </cell>
        </row>
        <row r="603">
          <cell r="AN603">
            <v>0</v>
          </cell>
        </row>
        <row r="604">
          <cell r="AN604">
            <v>0</v>
          </cell>
        </row>
        <row r="605">
          <cell r="AN605">
            <v>0</v>
          </cell>
        </row>
        <row r="606">
          <cell r="AN606">
            <v>0</v>
          </cell>
        </row>
        <row r="607">
          <cell r="AN607">
            <v>0</v>
          </cell>
        </row>
        <row r="608">
          <cell r="AN608">
            <v>0</v>
          </cell>
        </row>
        <row r="609">
          <cell r="AN609">
            <v>0</v>
          </cell>
        </row>
        <row r="610">
          <cell r="AN610">
            <v>0</v>
          </cell>
        </row>
        <row r="611">
          <cell r="AN611">
            <v>0</v>
          </cell>
        </row>
        <row r="612">
          <cell r="AN612">
            <v>0</v>
          </cell>
        </row>
        <row r="614">
          <cell r="AN614">
            <v>0</v>
          </cell>
        </row>
        <row r="615">
          <cell r="AN615">
            <v>0</v>
          </cell>
        </row>
        <row r="616">
          <cell r="AN616">
            <v>0</v>
          </cell>
        </row>
        <row r="617">
          <cell r="AN617">
            <v>0</v>
          </cell>
        </row>
        <row r="618">
          <cell r="AN618">
            <v>0</v>
          </cell>
        </row>
        <row r="619">
          <cell r="AN619">
            <v>0</v>
          </cell>
        </row>
        <row r="620">
          <cell r="AN620">
            <v>0</v>
          </cell>
        </row>
        <row r="621">
          <cell r="AN621">
            <v>0</v>
          </cell>
        </row>
        <row r="622">
          <cell r="AN622">
            <v>0</v>
          </cell>
        </row>
        <row r="623">
          <cell r="AN623">
            <v>0</v>
          </cell>
        </row>
        <row r="626">
          <cell r="AN626" t="str">
            <v xml:space="preserve"> 2044</v>
          </cell>
        </row>
        <row r="629">
          <cell r="AN629">
            <v>0</v>
          </cell>
        </row>
        <row r="632">
          <cell r="B632">
            <v>0</v>
          </cell>
        </row>
        <row r="633">
          <cell r="AN633">
            <v>0</v>
          </cell>
        </row>
        <row r="634">
          <cell r="B634">
            <v>0</v>
          </cell>
        </row>
        <row r="635">
          <cell r="AN635">
            <v>-25.413450084371085</v>
          </cell>
        </row>
        <row r="638">
          <cell r="B638">
            <v>5</v>
          </cell>
        </row>
        <row r="643">
          <cell r="B643">
            <v>0</v>
          </cell>
          <cell r="C643">
            <v>30</v>
          </cell>
        </row>
        <row r="644">
          <cell r="B644">
            <v>0</v>
          </cell>
          <cell r="C644">
            <v>30</v>
          </cell>
        </row>
        <row r="645">
          <cell r="AN645">
            <v>0</v>
          </cell>
        </row>
        <row r="646">
          <cell r="AN646">
            <v>0</v>
          </cell>
        </row>
        <row r="647">
          <cell r="AN647">
            <v>0</v>
          </cell>
        </row>
        <row r="648">
          <cell r="AN648">
            <v>0</v>
          </cell>
        </row>
        <row r="649">
          <cell r="AN649">
            <v>0</v>
          </cell>
        </row>
        <row r="650">
          <cell r="AN650">
            <v>0</v>
          </cell>
        </row>
        <row r="655">
          <cell r="B655">
            <v>0</v>
          </cell>
          <cell r="C655">
            <v>0</v>
          </cell>
        </row>
        <row r="656">
          <cell r="B656">
            <v>0</v>
          </cell>
          <cell r="C656">
            <v>0</v>
          </cell>
        </row>
        <row r="657">
          <cell r="AN657">
            <v>3.637978807091713E-12</v>
          </cell>
        </row>
        <row r="658">
          <cell r="AN658">
            <v>0</v>
          </cell>
        </row>
        <row r="659">
          <cell r="AN659">
            <v>3.637978807091713E-12</v>
          </cell>
        </row>
        <row r="660">
          <cell r="AN660">
            <v>3.637978807091713E-12</v>
          </cell>
        </row>
        <row r="661">
          <cell r="AN661">
            <v>0</v>
          </cell>
        </row>
        <row r="662">
          <cell r="AN662">
            <v>3.637978807091713E-12</v>
          </cell>
        </row>
        <row r="665">
          <cell r="AN665">
            <v>24010.609001980105</v>
          </cell>
        </row>
        <row r="666">
          <cell r="AN666">
            <v>0</v>
          </cell>
        </row>
        <row r="667">
          <cell r="AN667">
            <v>0</v>
          </cell>
        </row>
        <row r="668">
          <cell r="AN668">
            <v>79767.969272137096</v>
          </cell>
        </row>
        <row r="669">
          <cell r="AN669">
            <v>0</v>
          </cell>
        </row>
        <row r="672">
          <cell r="AN672">
            <v>0</v>
          </cell>
        </row>
        <row r="676">
          <cell r="AN676">
            <v>0</v>
          </cell>
        </row>
        <row r="680">
          <cell r="AN680">
            <v>-25.413450084367447</v>
          </cell>
        </row>
        <row r="681">
          <cell r="AN681">
            <v>103778.5782741172</v>
          </cell>
        </row>
        <row r="682">
          <cell r="AN682">
            <v>-103803.99172420157</v>
          </cell>
        </row>
        <row r="683">
          <cell r="AN683">
            <v>-5331.9305813737446</v>
          </cell>
        </row>
        <row r="684">
          <cell r="AN684">
            <v>0</v>
          </cell>
        </row>
        <row r="685">
          <cell r="AN685">
            <v>-5331.9305813737446</v>
          </cell>
        </row>
        <row r="688">
          <cell r="AN688" t="str">
            <v xml:space="preserve"> 2044</v>
          </cell>
        </row>
        <row r="690">
          <cell r="AN690">
            <v>0</v>
          </cell>
        </row>
        <row r="692">
          <cell r="AN692">
            <v>0</v>
          </cell>
        </row>
        <row r="693">
          <cell r="AN693">
            <v>0</v>
          </cell>
        </row>
        <row r="694">
          <cell r="AN694">
            <v>0</v>
          </cell>
        </row>
        <row r="695">
          <cell r="AN695">
            <v>0</v>
          </cell>
        </row>
        <row r="697">
          <cell r="AN697">
            <v>0</v>
          </cell>
        </row>
        <row r="699">
          <cell r="AN699">
            <v>0</v>
          </cell>
        </row>
        <row r="700">
          <cell r="AN700">
            <v>0</v>
          </cell>
        </row>
        <row r="701">
          <cell r="AN701">
            <v>0</v>
          </cell>
        </row>
        <row r="702">
          <cell r="AN702">
            <v>0</v>
          </cell>
        </row>
        <row r="703">
          <cell r="AN703">
            <v>0</v>
          </cell>
        </row>
        <row r="705">
          <cell r="AN705">
            <v>19246999.475713968</v>
          </cell>
        </row>
        <row r="706">
          <cell r="AN706">
            <v>19246999.475713968</v>
          </cell>
        </row>
        <row r="709">
          <cell r="AN709" t="str">
            <v xml:space="preserve"> 2044</v>
          </cell>
        </row>
        <row r="710">
          <cell r="E710">
            <v>1</v>
          </cell>
        </row>
        <row r="714">
          <cell r="AN714">
            <v>0.15</v>
          </cell>
        </row>
        <row r="717">
          <cell r="AN717">
            <v>0</v>
          </cell>
        </row>
        <row r="718">
          <cell r="AN718">
            <v>0</v>
          </cell>
        </row>
        <row r="719">
          <cell r="AN719">
            <v>0</v>
          </cell>
        </row>
        <row r="720">
          <cell r="AN720">
            <v>0</v>
          </cell>
        </row>
        <row r="721">
          <cell r="AN721">
            <v>0</v>
          </cell>
        </row>
        <row r="722">
          <cell r="AN722">
            <v>0</v>
          </cell>
        </row>
        <row r="723">
          <cell r="AN723">
            <v>0</v>
          </cell>
        </row>
        <row r="725">
          <cell r="AN725">
            <v>0</v>
          </cell>
        </row>
        <row r="726">
          <cell r="AN726">
            <v>0</v>
          </cell>
        </row>
        <row r="727">
          <cell r="AN727">
            <v>0</v>
          </cell>
        </row>
        <row r="728">
          <cell r="AN728">
            <v>0</v>
          </cell>
        </row>
        <row r="729">
          <cell r="AN729">
            <v>0</v>
          </cell>
        </row>
        <row r="730">
          <cell r="AN730">
            <v>0</v>
          </cell>
        </row>
        <row r="731">
          <cell r="AN731">
            <v>0</v>
          </cell>
        </row>
        <row r="732">
          <cell r="AN732">
            <v>0</v>
          </cell>
        </row>
        <row r="733">
          <cell r="AN733">
            <v>0</v>
          </cell>
        </row>
        <row r="735">
          <cell r="AN735" t="str">
            <v>-</v>
          </cell>
        </row>
        <row r="736">
          <cell r="AN736">
            <v>19246999.475713968</v>
          </cell>
        </row>
        <row r="737">
          <cell r="AN737">
            <v>19246999.475713968</v>
          </cell>
        </row>
        <row r="740">
          <cell r="AN740" t="str">
            <v xml:space="preserve"> 2044</v>
          </cell>
        </row>
        <row r="742">
          <cell r="AN742">
            <v>-5331.9305813737446</v>
          </cell>
        </row>
        <row r="744">
          <cell r="AN744">
            <v>0</v>
          </cell>
        </row>
        <row r="745">
          <cell r="AN745">
            <v>0</v>
          </cell>
        </row>
        <row r="746">
          <cell r="AN746">
            <v>0</v>
          </cell>
        </row>
        <row r="747">
          <cell r="AN747">
            <v>-5331.9305813737446</v>
          </cell>
        </row>
        <row r="749">
          <cell r="AN749">
            <v>0</v>
          </cell>
        </row>
        <row r="751">
          <cell r="AN751">
            <v>0</v>
          </cell>
        </row>
        <row r="752">
          <cell r="AN752">
            <v>0</v>
          </cell>
        </row>
        <row r="753">
          <cell r="AN753">
            <v>0</v>
          </cell>
        </row>
        <row r="755">
          <cell r="AN755">
            <v>0</v>
          </cell>
        </row>
        <row r="757">
          <cell r="AN757">
            <v>0</v>
          </cell>
        </row>
        <row r="758">
          <cell r="AN758">
            <v>0</v>
          </cell>
        </row>
        <row r="759">
          <cell r="AN759">
            <v>0</v>
          </cell>
        </row>
        <row r="760">
          <cell r="AN760">
            <v>0</v>
          </cell>
        </row>
        <row r="762">
          <cell r="AN762">
            <v>19246999.475713968</v>
          </cell>
        </row>
        <row r="763">
          <cell r="AN763">
            <v>19246999.475713968</v>
          </cell>
        </row>
        <row r="767">
          <cell r="AN767" t="str">
            <v xml:space="preserve"> 2044</v>
          </cell>
        </row>
        <row r="770">
          <cell r="AN770">
            <v>0</v>
          </cell>
        </row>
        <row r="771">
          <cell r="AN771">
            <v>0</v>
          </cell>
        </row>
        <row r="775">
          <cell r="B775">
            <v>0.18</v>
          </cell>
        </row>
        <row r="776">
          <cell r="B776">
            <v>30</v>
          </cell>
        </row>
        <row r="777">
          <cell r="B777">
            <v>2</v>
          </cell>
        </row>
        <row r="778">
          <cell r="AN778">
            <v>287734.27369501267</v>
          </cell>
        </row>
        <row r="779">
          <cell r="AN779">
            <v>287734.27369501267</v>
          </cell>
        </row>
        <row r="780">
          <cell r="AN780">
            <v>0</v>
          </cell>
        </row>
        <row r="781">
          <cell r="AN781">
            <v>0</v>
          </cell>
        </row>
        <row r="782">
          <cell r="AN782">
            <v>-393.03432874862358</v>
          </cell>
        </row>
        <row r="783">
          <cell r="AN783">
            <v>353.75564252874597</v>
          </cell>
        </row>
        <row r="784">
          <cell r="AN784">
            <v>-746.78997127736955</v>
          </cell>
        </row>
        <row r="785">
          <cell r="AN785">
            <v>0</v>
          </cell>
        </row>
        <row r="786">
          <cell r="AN786">
            <v>0</v>
          </cell>
        </row>
        <row r="787">
          <cell r="AN787">
            <v>288127.30802376126</v>
          </cell>
        </row>
        <row r="788">
          <cell r="AN788">
            <v>0</v>
          </cell>
        </row>
        <row r="789">
          <cell r="AN789">
            <v>8663.6440677966166</v>
          </cell>
        </row>
        <row r="790">
          <cell r="AN790">
            <v>288127.30802376126</v>
          </cell>
        </row>
        <row r="791">
          <cell r="AN791">
            <v>0</v>
          </cell>
        </row>
        <row r="795">
          <cell r="AN795">
            <v>0</v>
          </cell>
        </row>
        <row r="797">
          <cell r="AN797">
            <v>0.26</v>
          </cell>
        </row>
        <row r="798">
          <cell r="AN798">
            <v>30</v>
          </cell>
        </row>
        <row r="800">
          <cell r="AN800">
            <v>0</v>
          </cell>
        </row>
        <row r="801">
          <cell r="AN801">
            <v>30</v>
          </cell>
        </row>
        <row r="802">
          <cell r="AN802">
            <v>0</v>
          </cell>
        </row>
        <row r="803">
          <cell r="AN803">
            <v>0</v>
          </cell>
        </row>
        <row r="804">
          <cell r="AN804">
            <v>1000</v>
          </cell>
        </row>
        <row r="805">
          <cell r="AN805">
            <v>90</v>
          </cell>
        </row>
        <row r="806">
          <cell r="AN806">
            <v>0</v>
          </cell>
        </row>
        <row r="807">
          <cell r="AN807">
            <v>0</v>
          </cell>
        </row>
        <row r="808">
          <cell r="AN808">
            <v>0</v>
          </cell>
        </row>
        <row r="809">
          <cell r="AN809">
            <v>90</v>
          </cell>
        </row>
        <row r="810">
          <cell r="AN810">
            <v>0</v>
          </cell>
        </row>
        <row r="811">
          <cell r="AN811">
            <v>0</v>
          </cell>
        </row>
        <row r="812">
          <cell r="AN812">
            <v>0</v>
          </cell>
        </row>
        <row r="813">
          <cell r="AN813">
            <v>90</v>
          </cell>
        </row>
        <row r="817">
          <cell r="AN817">
            <v>0</v>
          </cell>
        </row>
        <row r="818">
          <cell r="AN818">
            <v>102165.44915254237</v>
          </cell>
        </row>
        <row r="819">
          <cell r="AN819">
            <v>0</v>
          </cell>
        </row>
        <row r="820">
          <cell r="AN820">
            <v>0</v>
          </cell>
        </row>
        <row r="821">
          <cell r="AN821">
            <v>90</v>
          </cell>
        </row>
        <row r="822">
          <cell r="AN822">
            <v>0</v>
          </cell>
        </row>
        <row r="823">
          <cell r="AN823">
            <v>0</v>
          </cell>
        </row>
        <row r="824">
          <cell r="AN824">
            <v>0</v>
          </cell>
        </row>
        <row r="825">
          <cell r="AN825">
            <v>0</v>
          </cell>
        </row>
        <row r="826">
          <cell r="AN826">
            <v>90</v>
          </cell>
        </row>
        <row r="830">
          <cell r="B830">
            <v>0.2</v>
          </cell>
          <cell r="AN830">
            <v>0.2</v>
          </cell>
        </row>
        <row r="831">
          <cell r="B831">
            <v>90</v>
          </cell>
        </row>
        <row r="832">
          <cell r="AN832">
            <v>319071.87708854838</v>
          </cell>
        </row>
        <row r="833">
          <cell r="AN833">
            <v>1595359.3854427417</v>
          </cell>
        </row>
        <row r="834">
          <cell r="AN834">
            <v>0</v>
          </cell>
        </row>
        <row r="835">
          <cell r="AN835">
            <v>0</v>
          </cell>
        </row>
        <row r="836">
          <cell r="AN836">
            <v>1595359.3854427417</v>
          </cell>
        </row>
        <row r="837">
          <cell r="AN837">
            <v>0</v>
          </cell>
        </row>
        <row r="838">
          <cell r="AN838">
            <v>0</v>
          </cell>
        </row>
        <row r="839">
          <cell r="AN839">
            <v>1595359.3854427417</v>
          </cell>
        </row>
        <row r="841">
          <cell r="AN841">
            <v>607199.18511230964</v>
          </cell>
        </row>
        <row r="844">
          <cell r="AN844" t="str">
            <v xml:space="preserve"> 2044</v>
          </cell>
        </row>
        <row r="846">
          <cell r="AN846">
            <v>1598523.7427500705</v>
          </cell>
        </row>
        <row r="847">
          <cell r="AN847">
            <v>3164.3573073287389</v>
          </cell>
        </row>
        <row r="848">
          <cell r="AN848">
            <v>1965.3091251597</v>
          </cell>
        </row>
        <row r="849">
          <cell r="AN849">
            <v>0</v>
          </cell>
        </row>
        <row r="850">
          <cell r="AN850">
            <v>0</v>
          </cell>
        </row>
        <row r="851">
          <cell r="AN851">
            <v>-4148.8331737631643</v>
          </cell>
        </row>
        <row r="852">
          <cell r="AN852">
            <v>0</v>
          </cell>
        </row>
        <row r="853">
          <cell r="AN853">
            <v>5347.8813559322034</v>
          </cell>
        </row>
        <row r="854">
          <cell r="AN854">
            <v>1595359.3854427417</v>
          </cell>
        </row>
        <row r="855">
          <cell r="AN855">
            <v>0</v>
          </cell>
        </row>
        <row r="856">
          <cell r="AN856">
            <v>0</v>
          </cell>
        </row>
        <row r="857">
          <cell r="AN857">
            <v>1595359.3854427417</v>
          </cell>
        </row>
        <row r="858">
          <cell r="AN858">
            <v>0</v>
          </cell>
        </row>
        <row r="859">
          <cell r="AN859">
            <v>0</v>
          </cell>
        </row>
        <row r="860">
          <cell r="AN860">
            <v>0</v>
          </cell>
        </row>
        <row r="861">
          <cell r="AN861">
            <v>0</v>
          </cell>
        </row>
        <row r="862">
          <cell r="AN862">
            <v>0</v>
          </cell>
        </row>
        <row r="863">
          <cell r="AN863">
            <v>1595359.3854427417</v>
          </cell>
        </row>
        <row r="864">
          <cell r="AN864">
            <v>319071.87708854838</v>
          </cell>
        </row>
        <row r="865">
          <cell r="AN865">
            <v>1276287.5083541933</v>
          </cell>
        </row>
        <row r="866">
          <cell r="AN866">
            <v>0</v>
          </cell>
        </row>
        <row r="867">
          <cell r="AN867">
            <v>1276287.5083541933</v>
          </cell>
        </row>
        <row r="868">
          <cell r="AN868">
            <v>18927161.992464341</v>
          </cell>
        </row>
        <row r="921">
          <cell r="AN921" t="str">
            <v xml:space="preserve"> 2044</v>
          </cell>
        </row>
        <row r="925">
          <cell r="AN925">
            <v>0</v>
          </cell>
        </row>
        <row r="926">
          <cell r="AN926">
            <v>0</v>
          </cell>
        </row>
        <row r="927">
          <cell r="AN927">
            <v>0</v>
          </cell>
        </row>
        <row r="928">
          <cell r="AN928">
            <v>0</v>
          </cell>
        </row>
        <row r="932">
          <cell r="AN932">
            <v>0</v>
          </cell>
        </row>
        <row r="933">
          <cell r="AN933">
            <v>0</v>
          </cell>
        </row>
        <row r="934">
          <cell r="AN934">
            <v>0</v>
          </cell>
        </row>
        <row r="935">
          <cell r="AN935">
            <v>0</v>
          </cell>
        </row>
        <row r="936">
          <cell r="AN936">
            <v>0</v>
          </cell>
        </row>
        <row r="938">
          <cell r="AN938">
            <v>0</v>
          </cell>
        </row>
        <row r="942">
          <cell r="AN942">
            <v>0</v>
          </cell>
        </row>
        <row r="946">
          <cell r="AN946">
            <v>0</v>
          </cell>
        </row>
        <row r="947">
          <cell r="AN947">
            <v>0</v>
          </cell>
        </row>
        <row r="948">
          <cell r="AN948">
            <v>0</v>
          </cell>
        </row>
        <row r="953">
          <cell r="AN953" t="str">
            <v xml:space="preserve"> 2044</v>
          </cell>
        </row>
        <row r="955">
          <cell r="AN955">
            <v>1886258.0164450831</v>
          </cell>
        </row>
        <row r="956">
          <cell r="AN956">
            <v>-2319.064767688446</v>
          </cell>
        </row>
        <row r="957">
          <cell r="AN957">
            <v>0</v>
          </cell>
        </row>
        <row r="958">
          <cell r="AN958">
            <v>4895.6231450405339</v>
          </cell>
        </row>
        <row r="959">
          <cell r="AN959">
            <v>-607199.18511230964</v>
          </cell>
        </row>
        <row r="960">
          <cell r="AN960">
            <v>0</v>
          </cell>
        </row>
        <row r="961">
          <cell r="AN961">
            <v>0</v>
          </cell>
        </row>
        <row r="962">
          <cell r="AN962">
            <v>0</v>
          </cell>
        </row>
        <row r="964">
          <cell r="AN964">
            <v>1281635.3897101255</v>
          </cell>
        </row>
        <row r="966">
          <cell r="AN966">
            <v>0</v>
          </cell>
        </row>
        <row r="967">
          <cell r="AN967">
            <v>0</v>
          </cell>
        </row>
        <row r="968">
          <cell r="AN968">
            <v>0</v>
          </cell>
        </row>
        <row r="969">
          <cell r="AN969">
            <v>5331.9305813737446</v>
          </cell>
        </row>
        <row r="970">
          <cell r="AN970">
            <v>0</v>
          </cell>
        </row>
        <row r="972">
          <cell r="AN972">
            <v>5331.9305813737446</v>
          </cell>
        </row>
        <row r="974">
          <cell r="AN974">
            <v>0</v>
          </cell>
        </row>
        <row r="975">
          <cell r="AN975">
            <v>0</v>
          </cell>
        </row>
        <row r="976">
          <cell r="AN976">
            <v>0</v>
          </cell>
        </row>
        <row r="977">
          <cell r="AN977">
            <v>0</v>
          </cell>
        </row>
        <row r="978">
          <cell r="AN978">
            <v>0</v>
          </cell>
        </row>
        <row r="979">
          <cell r="AN979">
            <v>0</v>
          </cell>
        </row>
        <row r="981">
          <cell r="AN981">
            <v>0</v>
          </cell>
        </row>
        <row r="983">
          <cell r="AN983">
            <v>1286967.3202914991</v>
          </cell>
        </row>
        <row r="984">
          <cell r="A984" t="str">
            <v>Денежные средства на конец периода</v>
          </cell>
          <cell r="C984" t="str">
            <v>тыс. руб.</v>
          </cell>
          <cell r="D984" t="str">
            <v>int_end</v>
          </cell>
          <cell r="F984">
            <v>0</v>
          </cell>
          <cell r="G984">
            <v>751.25722437999866</v>
          </cell>
          <cell r="H984">
            <v>1508.867313249666</v>
          </cell>
          <cell r="I984">
            <v>16968.558155402763</v>
          </cell>
          <cell r="J984">
            <v>67076.029772293885</v>
          </cell>
          <cell r="K984">
            <v>152524.03823371761</v>
          </cell>
          <cell r="L984">
            <v>280589.40747165674</v>
          </cell>
          <cell r="M984">
            <v>426127.10680016142</v>
          </cell>
          <cell r="N984">
            <v>645452.69912570808</v>
          </cell>
          <cell r="O984">
            <v>908361.04742602911</v>
          </cell>
          <cell r="P984">
            <v>1221708.4429703488</v>
          </cell>
          <cell r="Q984">
            <v>1610776.8614888485</v>
          </cell>
          <cell r="R984">
            <v>2016155.0525181009</v>
          </cell>
          <cell r="S984">
            <v>2443365.9087442891</v>
          </cell>
          <cell r="T984">
            <v>2893588.3940880476</v>
          </cell>
          <cell r="U984">
            <v>3368065.136521725</v>
          </cell>
          <cell r="V984">
            <v>3868105.8659281768</v>
          </cell>
          <cell r="W984">
            <v>4395091.0376039334</v>
          </cell>
          <cell r="X984">
            <v>4950475.6514315363</v>
          </cell>
          <cell r="Y984">
            <v>5535793.2772871861</v>
          </cell>
          <cell r="Z984">
            <v>6152660.2978203967</v>
          </cell>
          <cell r="AA984">
            <v>6802780.3803437566</v>
          </cell>
          <cell r="AB984">
            <v>7487949.190204734</v>
          </cell>
          <cell r="AC984">
            <v>8210059.35867956</v>
          </cell>
          <cell r="AD984">
            <v>8971105.7191333827</v>
          </cell>
          <cell r="AE984">
            <v>9773190.8259330671</v>
          </cell>
          <cell r="AF984">
            <v>10618530.771381291</v>
          </cell>
          <cell r="AG984">
            <v>11509461.316765074</v>
          </cell>
          <cell r="AH984">
            <v>12448444.354480937</v>
          </cell>
          <cell r="AI984">
            <v>13438074.719114814</v>
          </cell>
          <cell r="AJ984">
            <v>14481087.366320277</v>
          </cell>
          <cell r="AK984">
            <v>15580364.939356189</v>
          </cell>
          <cell r="AL984">
            <v>16738945.744217398</v>
          </cell>
          <cell r="AM984">
            <v>17960032.155422468</v>
          </cell>
          <cell r="AN984">
            <v>19246999.475713968</v>
          </cell>
        </row>
        <row r="1037">
          <cell r="AN1037" t="str">
            <v xml:space="preserve"> 2044</v>
          </cell>
        </row>
        <row r="1039">
          <cell r="AN1039">
            <v>19246999.475713968</v>
          </cell>
        </row>
        <row r="1040">
          <cell r="AN1040">
            <v>0</v>
          </cell>
        </row>
        <row r="1041">
          <cell r="AN1041">
            <v>48131.355932203383</v>
          </cell>
        </row>
        <row r="1042">
          <cell r="AN1042">
            <v>-25.413450084371085</v>
          </cell>
        </row>
        <row r="1043">
          <cell r="AN1043">
            <v>0</v>
          </cell>
        </row>
        <row r="1044">
          <cell r="AN1044">
            <v>0</v>
          </cell>
        </row>
        <row r="1045">
          <cell r="AN1045">
            <v>8663.6440677966166</v>
          </cell>
        </row>
        <row r="1046">
          <cell r="AN1046">
            <v>0</v>
          </cell>
        </row>
        <row r="1048">
          <cell r="AN1048">
            <v>19303769.062263884</v>
          </cell>
        </row>
        <row r="1050">
          <cell r="AN1050">
            <v>99491.508474576258</v>
          </cell>
        </row>
        <row r="1051">
          <cell r="AN1051">
            <v>99491.508474576258</v>
          </cell>
        </row>
        <row r="1052">
          <cell r="AN1052">
            <v>0</v>
          </cell>
        </row>
        <row r="1053">
          <cell r="AN1053">
            <v>0</v>
          </cell>
        </row>
        <row r="1054">
          <cell r="AN1054">
            <v>99491.508474576258</v>
          </cell>
        </row>
        <row r="1056">
          <cell r="AN1056">
            <v>19403260.570738461</v>
          </cell>
        </row>
        <row r="1058">
          <cell r="AN1058">
            <v>3.637978807091713E-12</v>
          </cell>
        </row>
        <row r="1059">
          <cell r="AN1059">
            <v>3.637978807091713E-12</v>
          </cell>
        </row>
        <row r="1060">
          <cell r="AN1060">
            <v>0</v>
          </cell>
        </row>
        <row r="1061">
          <cell r="AN1061">
            <v>103778.5782741172</v>
          </cell>
        </row>
        <row r="1062">
          <cell r="AN1062">
            <v>0</v>
          </cell>
        </row>
        <row r="1063">
          <cell r="AN1063">
            <v>0</v>
          </cell>
        </row>
        <row r="1064">
          <cell r="AN1064">
            <v>0</v>
          </cell>
        </row>
        <row r="1065">
          <cell r="AN1065">
            <v>0</v>
          </cell>
        </row>
        <row r="1066">
          <cell r="AN1066">
            <v>103778.5782741172</v>
          </cell>
        </row>
        <row r="1068">
          <cell r="AN1068">
            <v>0</v>
          </cell>
        </row>
        <row r="1070">
          <cell r="AN1070">
            <v>0</v>
          </cell>
        </row>
        <row r="1071">
          <cell r="AN1071">
            <v>18927161.992464341</v>
          </cell>
        </row>
        <row r="1072">
          <cell r="AN1072">
            <v>372320</v>
          </cell>
        </row>
        <row r="1073">
          <cell r="AN1073">
            <v>19299481.992464341</v>
          </cell>
        </row>
        <row r="1075">
          <cell r="AN1075">
            <v>19403260.570738457</v>
          </cell>
        </row>
        <row r="1076">
          <cell r="AN1076">
            <v>0</v>
          </cell>
        </row>
        <row r="1104">
          <cell r="AN1104" t="str">
            <v xml:space="preserve"> 2044</v>
          </cell>
        </row>
        <row r="1106">
          <cell r="AN1106">
            <v>6.8023494062017603E-2</v>
          </cell>
        </row>
        <row r="1107">
          <cell r="AN1107">
            <v>6.8392067710109319E-2</v>
          </cell>
        </row>
        <row r="1108">
          <cell r="AN1108">
            <v>12.492359392935072</v>
          </cell>
        </row>
        <row r="1109">
          <cell r="AN1109">
            <v>1.9795497700177025E-3</v>
          </cell>
        </row>
        <row r="1110">
          <cell r="AN1110">
            <v>0.79841636018398576</v>
          </cell>
        </row>
        <row r="1112">
          <cell r="AN1112">
            <v>0.37892313216083734</v>
          </cell>
        </row>
        <row r="1113">
          <cell r="AN1113">
            <v>1200.5241696958926</v>
          </cell>
        </row>
        <row r="1114">
          <cell r="AN1114">
            <v>0.99924897945673896</v>
          </cell>
        </row>
        <row r="1116">
          <cell r="AN1116">
            <v>504.16537403909643</v>
          </cell>
        </row>
        <row r="1117">
          <cell r="AN1117">
            <v>403.33229923127715</v>
          </cell>
        </row>
        <row r="1119">
          <cell r="AN1119">
            <v>8.5198021300994353E-2</v>
          </cell>
        </row>
        <row r="1120">
          <cell r="AN1120">
            <v>8.5659652182414142E-2</v>
          </cell>
        </row>
        <row r="1121">
          <cell r="AN1121">
            <v>15.646422112463171</v>
          </cell>
        </row>
        <row r="1123">
          <cell r="AN1123" t="str">
            <v>-</v>
          </cell>
        </row>
        <row r="1124">
          <cell r="AN1124">
            <v>3.1041193598454715E-13</v>
          </cell>
        </row>
        <row r="1126">
          <cell r="AN1126">
            <v>186.00918786221533</v>
          </cell>
        </row>
        <row r="1127">
          <cell r="AN1127">
            <v>185.46191692302415</v>
          </cell>
        </row>
        <row r="1128">
          <cell r="AN1128">
            <v>185.46216180448724</v>
          </cell>
        </row>
        <row r="1129">
          <cell r="AN1129">
            <v>19199990.483989768</v>
          </cell>
        </row>
        <row r="1131">
          <cell r="AN1131">
            <v>0.99465148767673506</v>
          </cell>
        </row>
        <row r="1132">
          <cell r="AN1132">
            <v>185.96787808643271</v>
          </cell>
        </row>
        <row r="1133">
          <cell r="AN1133">
            <v>0</v>
          </cell>
        </row>
        <row r="1134">
          <cell r="AN1134" t="str">
            <v>-</v>
          </cell>
        </row>
        <row r="1135">
          <cell r="AN1135" t="str">
            <v>-</v>
          </cell>
        </row>
        <row r="1213">
          <cell r="AN1213" t="str">
            <v xml:space="preserve"> 2044</v>
          </cell>
        </row>
        <row r="1218">
          <cell r="AN1218">
            <v>0.1125</v>
          </cell>
        </row>
        <row r="1219">
          <cell r="AN1219">
            <v>0.11250000000000004</v>
          </cell>
        </row>
        <row r="1220">
          <cell r="AN1220">
            <v>37.514630065774526</v>
          </cell>
        </row>
        <row r="1223">
          <cell r="AN1223">
            <v>1281635.3897101255</v>
          </cell>
        </row>
        <row r="1224">
          <cell r="AN1224">
            <v>0</v>
          </cell>
        </row>
        <row r="1225">
          <cell r="AN1225">
            <v>5331.9305813737446</v>
          </cell>
        </row>
        <row r="1226">
          <cell r="AN1226" t="str">
            <v/>
          </cell>
        </row>
        <row r="1228">
          <cell r="AN1228" t="str">
            <v/>
          </cell>
        </row>
        <row r="1229">
          <cell r="AN1229" t="str">
            <v/>
          </cell>
        </row>
        <row r="1230">
          <cell r="AN1230">
            <v>0</v>
          </cell>
        </row>
        <row r="1231">
          <cell r="AN1231" t="str">
            <v/>
          </cell>
        </row>
        <row r="1233">
          <cell r="AN1233" t="str">
            <v/>
          </cell>
        </row>
        <row r="1235">
          <cell r="AN1235">
            <v>1286967.3202914991</v>
          </cell>
        </row>
        <row r="1236">
          <cell r="AN1236">
            <v>34305.744666415609</v>
          </cell>
        </row>
        <row r="1237">
          <cell r="AN1237">
            <v>1895332.4049357388</v>
          </cell>
        </row>
        <row r="1240">
          <cell r="AN1240">
            <v>18874679.475713968</v>
          </cell>
        </row>
        <row r="1241">
          <cell r="AN1241">
            <v>1</v>
          </cell>
        </row>
        <row r="1242">
          <cell r="AN1242">
            <v>0</v>
          </cell>
        </row>
        <row r="1246">
          <cell r="AN1246">
            <v>1</v>
          </cell>
        </row>
        <row r="1247">
          <cell r="AN1247">
            <v>0</v>
          </cell>
        </row>
        <row r="1251">
          <cell r="AN1251">
            <v>-5331.9305813737446</v>
          </cell>
        </row>
        <row r="1252">
          <cell r="AN1252">
            <v>-142.12936585074286</v>
          </cell>
        </row>
        <row r="1284">
          <cell r="AN1284" t="str">
            <v xml:space="preserve"> 2044</v>
          </cell>
        </row>
        <row r="1289">
          <cell r="AN1289">
            <v>0.1125</v>
          </cell>
        </row>
        <row r="1290">
          <cell r="AN1290">
            <v>0.11250000000000004</v>
          </cell>
        </row>
        <row r="1291">
          <cell r="AN1291">
            <v>37.514630065774526</v>
          </cell>
        </row>
        <row r="1294">
          <cell r="AN1294">
            <v>1281635.3897101255</v>
          </cell>
        </row>
        <row r="1295">
          <cell r="AN1295" t="str">
            <v/>
          </cell>
        </row>
        <row r="1296">
          <cell r="AN1296">
            <v>5331.9305813737446</v>
          </cell>
        </row>
        <row r="1297">
          <cell r="AN1297" t="str">
            <v/>
          </cell>
        </row>
        <row r="1298">
          <cell r="AN1298">
            <v>0</v>
          </cell>
        </row>
        <row r="1299">
          <cell r="AN1299">
            <v>0</v>
          </cell>
        </row>
        <row r="1300">
          <cell r="AN1300">
            <v>0</v>
          </cell>
        </row>
        <row r="1301">
          <cell r="AN1301">
            <v>0</v>
          </cell>
        </row>
        <row r="1302">
          <cell r="AN1302" t="str">
            <v/>
          </cell>
        </row>
        <row r="1304">
          <cell r="AN1304" t="str">
            <v/>
          </cell>
        </row>
        <row r="1306">
          <cell r="AN1306">
            <v>1286967.3202914991</v>
          </cell>
        </row>
        <row r="1307">
          <cell r="AN1307">
            <v>34305.744666415609</v>
          </cell>
        </row>
        <row r="1308">
          <cell r="AN1308">
            <v>2178784.2102354574</v>
          </cell>
        </row>
        <row r="1311">
          <cell r="AN1311">
            <v>19246999.475713968</v>
          </cell>
        </row>
        <row r="1312">
          <cell r="AN1312">
            <v>1</v>
          </cell>
        </row>
        <row r="1313">
          <cell r="AN1313">
            <v>0</v>
          </cell>
        </row>
        <row r="1317">
          <cell r="AN1317">
            <v>1</v>
          </cell>
        </row>
        <row r="1318">
          <cell r="AN1318">
            <v>0</v>
          </cell>
        </row>
        <row r="1322">
          <cell r="AN1322">
            <v>-5331.9305813737446</v>
          </cell>
        </row>
        <row r="1323">
          <cell r="AN1323">
            <v>-142.12936585074286</v>
          </cell>
        </row>
        <row r="1355">
          <cell r="AN1355" t="str">
            <v xml:space="preserve"> 2044</v>
          </cell>
        </row>
        <row r="1358">
          <cell r="AN1358">
            <v>8.2500000000000004E-2</v>
          </cell>
        </row>
        <row r="1359">
          <cell r="AN1359">
            <v>8.2500000000000018E-2</v>
          </cell>
        </row>
        <row r="1360">
          <cell r="AN1360">
            <v>14.809785584350175</v>
          </cell>
        </row>
        <row r="1363">
          <cell r="AN1363">
            <v>1281635.3897101255</v>
          </cell>
        </row>
        <row r="1364">
          <cell r="AN1364">
            <v>0</v>
          </cell>
        </row>
        <row r="1365">
          <cell r="AN1365">
            <v>5331.9305813737446</v>
          </cell>
        </row>
        <row r="1366">
          <cell r="AN1366">
            <v>0</v>
          </cell>
        </row>
        <row r="1367">
          <cell r="AN1367">
            <v>0</v>
          </cell>
        </row>
        <row r="1368">
          <cell r="AN1368" t="str">
            <v/>
          </cell>
        </row>
        <row r="1369">
          <cell r="AN1369" t="str">
            <v/>
          </cell>
        </row>
        <row r="1370">
          <cell r="AN1370">
            <v>0</v>
          </cell>
        </row>
        <row r="1371">
          <cell r="AN1371">
            <v>0</v>
          </cell>
        </row>
        <row r="1373">
          <cell r="AN1373" t="str">
            <v/>
          </cell>
        </row>
        <row r="1375">
          <cell r="AN1375">
            <v>1286967.3202914991</v>
          </cell>
        </row>
        <row r="1376">
          <cell r="AN1376">
            <v>86899.79425843044</v>
          </cell>
        </row>
        <row r="1377">
          <cell r="AN1377">
            <v>3545187.2757239244</v>
          </cell>
        </row>
        <row r="1380">
          <cell r="AN1380">
            <v>19246999.475713968</v>
          </cell>
        </row>
        <row r="1381">
          <cell r="AN1381">
            <v>1</v>
          </cell>
        </row>
        <row r="1382">
          <cell r="AN1382">
            <v>0</v>
          </cell>
        </row>
        <row r="1386">
          <cell r="AN1386">
            <v>1</v>
          </cell>
        </row>
        <row r="1387">
          <cell r="AN1387">
            <v>0</v>
          </cell>
        </row>
        <row r="1391">
          <cell r="AN1391">
            <v>-5331.9305813737446</v>
          </cell>
        </row>
        <row r="1392">
          <cell r="AN1392">
            <v>-360.02753389003232</v>
          </cell>
        </row>
        <row r="1424">
          <cell r="AN1424" t="str">
            <v xml:space="preserve"> 2044</v>
          </cell>
        </row>
        <row r="1427">
          <cell r="AN1427">
            <v>0.1125</v>
          </cell>
        </row>
        <row r="1428">
          <cell r="AN1428">
            <v>0.11250000000000004</v>
          </cell>
        </row>
        <row r="1429">
          <cell r="AN1429">
            <v>37.514630065774526</v>
          </cell>
        </row>
        <row r="1435">
          <cell r="AN1435">
            <v>34305.744666415609</v>
          </cell>
        </row>
        <row r="1436">
          <cell r="AN1436">
            <v>0</v>
          </cell>
        </row>
        <row r="1437">
          <cell r="AN1437">
            <v>1398.9879857099797</v>
          </cell>
        </row>
        <row r="1438">
          <cell r="AN1438">
            <v>34021.060746606709</v>
          </cell>
        </row>
        <row r="1451">
          <cell r="AN1451" t="str">
            <v xml:space="preserve"> 2044</v>
          </cell>
        </row>
        <row r="1466">
          <cell r="AN1466">
            <v>0</v>
          </cell>
        </row>
        <row r="1468">
          <cell r="AN1468">
            <v>354600.6157505422</v>
          </cell>
        </row>
        <row r="1469">
          <cell r="AN1469">
            <v>252598.56936176747</v>
          </cell>
        </row>
        <row r="1475">
          <cell r="AN1475">
            <v>0</v>
          </cell>
        </row>
        <row r="1476">
          <cell r="AN1476">
            <v>0</v>
          </cell>
        </row>
        <row r="1477">
          <cell r="AN1477">
            <v>0</v>
          </cell>
        </row>
        <row r="1480">
          <cell r="AN1480">
            <v>0</v>
          </cell>
        </row>
        <row r="1481">
          <cell r="AN1481">
            <v>0</v>
          </cell>
        </row>
        <row r="1482">
          <cell r="AN1482">
            <v>0</v>
          </cell>
        </row>
        <row r="1486">
          <cell r="AN1486">
            <v>354600.6157505422</v>
          </cell>
        </row>
        <row r="1487">
          <cell r="AN1487">
            <v>252598.56936176747</v>
          </cell>
        </row>
        <row r="1490">
          <cell r="AN1490">
            <v>37.514630065774526</v>
          </cell>
        </row>
        <row r="1491">
          <cell r="AN1491">
            <v>9452.3287349180773</v>
          </cell>
        </row>
        <row r="1492">
          <cell r="AN1492">
            <v>6733.3349394325778</v>
          </cell>
        </row>
        <row r="1498">
          <cell r="AN1498" t="str">
            <v xml:space="preserve"> 2044</v>
          </cell>
        </row>
        <row r="1500">
          <cell r="AN1500">
            <v>1598523.7427500705</v>
          </cell>
        </row>
        <row r="1501">
          <cell r="AN1501">
            <v>1600707.2667986739</v>
          </cell>
        </row>
        <row r="1502">
          <cell r="AN1502">
            <v>1595359.3854427417</v>
          </cell>
        </row>
        <row r="1503">
          <cell r="AN1503">
            <v>1276287.5083541933</v>
          </cell>
        </row>
        <row r="1504">
          <cell r="AN1504">
            <v>0</v>
          </cell>
        </row>
        <row r="1507">
          <cell r="AN1507">
            <v>0</v>
          </cell>
        </row>
        <row r="1508">
          <cell r="AN1508">
            <v>5331.9305813737446</v>
          </cell>
        </row>
        <row r="1530">
          <cell r="AN1530">
            <v>0</v>
          </cell>
        </row>
        <row r="1532">
          <cell r="AN1532">
            <v>0</v>
          </cell>
        </row>
        <row r="1533">
          <cell r="AN1533">
            <v>0</v>
          </cell>
        </row>
        <row r="1534">
          <cell r="AN1534">
            <v>0</v>
          </cell>
        </row>
        <row r="1536">
          <cell r="AN1536" t="str">
            <v>-</v>
          </cell>
        </row>
      </sheetData>
      <sheetData sheetId="2">
        <row r="6">
          <cell r="A6" t="str">
            <v>Включение проектов в суммарные результаты:</v>
          </cell>
        </row>
        <row r="11">
          <cell r="AN11" t="str">
            <v xml:space="preserve"> 2044</v>
          </cell>
        </row>
        <row r="16">
          <cell r="AN16">
            <v>287734.27369501267</v>
          </cell>
        </row>
        <row r="17">
          <cell r="AN17">
            <v>287734.27369501267</v>
          </cell>
        </row>
        <row r="18">
          <cell r="AN18">
            <v>-393.03432874862358</v>
          </cell>
        </row>
        <row r="19">
          <cell r="AN19">
            <v>-393.03432874862358</v>
          </cell>
        </row>
        <row r="20">
          <cell r="AN20">
            <v>0</v>
          </cell>
        </row>
        <row r="21">
          <cell r="AN21">
            <v>0</v>
          </cell>
        </row>
        <row r="22">
          <cell r="AN22">
            <v>0</v>
          </cell>
        </row>
        <row r="23">
          <cell r="AN23">
            <v>0</v>
          </cell>
        </row>
        <row r="24">
          <cell r="AN24">
            <v>8663.6440677966166</v>
          </cell>
        </row>
        <row r="25">
          <cell r="AN25">
            <v>8663.6440677966166</v>
          </cell>
        </row>
        <row r="26">
          <cell r="AN26">
            <v>288127.30802376126</v>
          </cell>
        </row>
        <row r="27">
          <cell r="AN27">
            <v>288127.30802376126</v>
          </cell>
        </row>
        <row r="28">
          <cell r="AN28">
            <v>0</v>
          </cell>
        </row>
        <row r="29">
          <cell r="AN29">
            <v>0</v>
          </cell>
        </row>
        <row r="30">
          <cell r="AN30">
            <v>288127.30802376126</v>
          </cell>
        </row>
        <row r="31">
          <cell r="AN31">
            <v>288127.30802376126</v>
          </cell>
        </row>
        <row r="33">
          <cell r="AN33">
            <v>319071.87708854838</v>
          </cell>
        </row>
        <row r="34">
          <cell r="AN34">
            <v>319071.87708854838</v>
          </cell>
        </row>
        <row r="35">
          <cell r="AN35">
            <v>0</v>
          </cell>
        </row>
        <row r="36">
          <cell r="AN36">
            <v>0</v>
          </cell>
        </row>
        <row r="37">
          <cell r="AN37">
            <v>0</v>
          </cell>
        </row>
        <row r="38">
          <cell r="AN38">
            <v>0</v>
          </cell>
        </row>
        <row r="39">
          <cell r="AN39">
            <v>1595359.3854427417</v>
          </cell>
        </row>
        <row r="40">
          <cell r="AN40">
            <v>1595359.3854427417</v>
          </cell>
        </row>
        <row r="41">
          <cell r="AN41">
            <v>0</v>
          </cell>
        </row>
        <row r="42">
          <cell r="AN42">
            <v>0</v>
          </cell>
        </row>
        <row r="43">
          <cell r="AN43">
            <v>0</v>
          </cell>
        </row>
        <row r="44">
          <cell r="AN44">
            <v>0</v>
          </cell>
        </row>
        <row r="47">
          <cell r="AN47" t="str">
            <v xml:space="preserve"> 2044</v>
          </cell>
        </row>
        <row r="49">
          <cell r="AN49">
            <v>1598523.7427500705</v>
          </cell>
        </row>
        <row r="50">
          <cell r="AN50">
            <v>1598523.7427500705</v>
          </cell>
        </row>
        <row r="51">
          <cell r="AN51">
            <v>3164.3573073287389</v>
          </cell>
        </row>
        <row r="52">
          <cell r="AN52">
            <v>3164.3573073287389</v>
          </cell>
        </row>
        <row r="53">
          <cell r="AN53">
            <v>1965.3091251597</v>
          </cell>
        </row>
        <row r="54">
          <cell r="AN54">
            <v>1965.3091251597</v>
          </cell>
        </row>
        <row r="55">
          <cell r="AN55">
            <v>0</v>
          </cell>
        </row>
        <row r="56">
          <cell r="AN56">
            <v>0</v>
          </cell>
        </row>
        <row r="57">
          <cell r="AN57">
            <v>0</v>
          </cell>
        </row>
        <row r="58">
          <cell r="AN58">
            <v>0</v>
          </cell>
        </row>
        <row r="59">
          <cell r="AN59">
            <v>-4148.8331737631643</v>
          </cell>
        </row>
        <row r="60">
          <cell r="AN60">
            <v>-4148.8331737631643</v>
          </cell>
        </row>
        <row r="61">
          <cell r="AN61">
            <v>0</v>
          </cell>
        </row>
        <row r="62">
          <cell r="AN62">
            <v>0</v>
          </cell>
        </row>
        <row r="63">
          <cell r="AN63">
            <v>5347.8813559322034</v>
          </cell>
        </row>
        <row r="64">
          <cell r="AN64">
            <v>5347.8813559322034</v>
          </cell>
        </row>
        <row r="65">
          <cell r="AN65">
            <v>1595359.3854427417</v>
          </cell>
        </row>
        <row r="66">
          <cell r="AN66">
            <v>1595359.3854427417</v>
          </cell>
        </row>
        <row r="67">
          <cell r="AN67">
            <v>0</v>
          </cell>
        </row>
        <row r="68">
          <cell r="AN68">
            <v>0</v>
          </cell>
        </row>
        <row r="69">
          <cell r="AN69">
            <v>0</v>
          </cell>
        </row>
        <row r="70">
          <cell r="AN70">
            <v>0</v>
          </cell>
        </row>
        <row r="71">
          <cell r="AN71">
            <v>1595359.3854427417</v>
          </cell>
        </row>
        <row r="72">
          <cell r="AN72">
            <v>1595359.3854427417</v>
          </cell>
        </row>
        <row r="73">
          <cell r="AN73">
            <v>0</v>
          </cell>
        </row>
        <row r="74">
          <cell r="AN74">
            <v>0</v>
          </cell>
        </row>
        <row r="75">
          <cell r="AN75">
            <v>0</v>
          </cell>
        </row>
        <row r="76">
          <cell r="AN76">
            <v>0</v>
          </cell>
        </row>
        <row r="77">
          <cell r="AN77">
            <v>0</v>
          </cell>
        </row>
        <row r="78">
          <cell r="AN78">
            <v>0</v>
          </cell>
        </row>
        <row r="79">
          <cell r="AN79">
            <v>0</v>
          </cell>
        </row>
        <row r="80">
          <cell r="AN80">
            <v>0</v>
          </cell>
        </row>
        <row r="81">
          <cell r="AN81">
            <v>0</v>
          </cell>
        </row>
        <row r="82">
          <cell r="AN82">
            <v>0</v>
          </cell>
        </row>
        <row r="83">
          <cell r="AN83">
            <v>1595359.3854427417</v>
          </cell>
        </row>
        <row r="84">
          <cell r="AN84">
            <v>1595359.3854427417</v>
          </cell>
        </row>
        <row r="85">
          <cell r="AN85">
            <v>319071.87708854838</v>
          </cell>
        </row>
        <row r="86">
          <cell r="AN86">
            <v>319071.87708854838</v>
          </cell>
        </row>
        <row r="87">
          <cell r="AN87">
            <v>1276287.5083541933</v>
          </cell>
        </row>
        <row r="88">
          <cell r="AN88">
            <v>1276287.5083541933</v>
          </cell>
        </row>
        <row r="89">
          <cell r="AN89">
            <v>0</v>
          </cell>
        </row>
        <row r="90">
          <cell r="AN90">
            <v>0</v>
          </cell>
        </row>
        <row r="91">
          <cell r="AN91">
            <v>1276287.5083541933</v>
          </cell>
        </row>
        <row r="92">
          <cell r="AN92">
            <v>1276287.5083541933</v>
          </cell>
        </row>
        <row r="93">
          <cell r="AN93">
            <v>18927161.992464341</v>
          </cell>
        </row>
        <row r="94">
          <cell r="AN94">
            <v>18927161.992464341</v>
          </cell>
        </row>
        <row r="147">
          <cell r="AN147" t="str">
            <v xml:space="preserve"> 2044</v>
          </cell>
        </row>
        <row r="149">
          <cell r="AN149">
            <v>1886258.0164450831</v>
          </cell>
        </row>
        <row r="150">
          <cell r="AN150">
            <v>1886258.0164450831</v>
          </cell>
        </row>
        <row r="151">
          <cell r="AN151">
            <v>-2319.064767688446</v>
          </cell>
        </row>
        <row r="152">
          <cell r="AN152">
            <v>-2319.064767688446</v>
          </cell>
        </row>
        <row r="153">
          <cell r="AN153">
            <v>0</v>
          </cell>
        </row>
        <row r="154">
          <cell r="AN154">
            <v>0</v>
          </cell>
        </row>
        <row r="155">
          <cell r="AN155">
            <v>4895.6231450405339</v>
          </cell>
        </row>
        <row r="156">
          <cell r="AN156">
            <v>4895.6231450405339</v>
          </cell>
        </row>
        <row r="157">
          <cell r="AN157">
            <v>-607199.18511230964</v>
          </cell>
        </row>
        <row r="158">
          <cell r="AN158">
            <v>-607199.18511230964</v>
          </cell>
        </row>
        <row r="159">
          <cell r="AN159">
            <v>0</v>
          </cell>
        </row>
        <row r="160">
          <cell r="AN160">
            <v>0</v>
          </cell>
        </row>
        <row r="161">
          <cell r="AN161">
            <v>0</v>
          </cell>
        </row>
        <row r="162">
          <cell r="AN162">
            <v>0</v>
          </cell>
        </row>
        <row r="163">
          <cell r="AN163">
            <v>0</v>
          </cell>
        </row>
        <row r="164">
          <cell r="AN164">
            <v>0</v>
          </cell>
        </row>
        <row r="166">
          <cell r="AN166">
            <v>1281635.3897101255</v>
          </cell>
        </row>
        <row r="168">
          <cell r="AN168">
            <v>0</v>
          </cell>
        </row>
        <row r="169">
          <cell r="AN169">
            <v>0</v>
          </cell>
        </row>
        <row r="170">
          <cell r="AN170">
            <v>0</v>
          </cell>
        </row>
        <row r="171">
          <cell r="AN171">
            <v>0</v>
          </cell>
        </row>
        <row r="172">
          <cell r="AN172">
            <v>0</v>
          </cell>
        </row>
        <row r="173">
          <cell r="AN173">
            <v>0</v>
          </cell>
        </row>
        <row r="174">
          <cell r="AN174">
            <v>5331.9305813737446</v>
          </cell>
        </row>
        <row r="175">
          <cell r="AN175">
            <v>5331.9305813737446</v>
          </cell>
        </row>
        <row r="176">
          <cell r="AN176">
            <v>0</v>
          </cell>
        </row>
        <row r="177">
          <cell r="AN177">
            <v>0</v>
          </cell>
        </row>
        <row r="179">
          <cell r="AN179">
            <v>5331.9305813737446</v>
          </cell>
        </row>
        <row r="181">
          <cell r="AN181">
            <v>0</v>
          </cell>
        </row>
        <row r="182">
          <cell r="AN182">
            <v>0</v>
          </cell>
        </row>
        <row r="183">
          <cell r="AN183">
            <v>0</v>
          </cell>
        </row>
        <row r="184">
          <cell r="AN184">
            <v>0</v>
          </cell>
        </row>
        <row r="185">
          <cell r="AN185">
            <v>0</v>
          </cell>
        </row>
        <row r="186">
          <cell r="AN186">
            <v>0</v>
          </cell>
        </row>
        <row r="187">
          <cell r="AN187">
            <v>0</v>
          </cell>
        </row>
        <row r="188">
          <cell r="AN188">
            <v>0</v>
          </cell>
        </row>
        <row r="189">
          <cell r="AN189">
            <v>0</v>
          </cell>
        </row>
        <row r="190">
          <cell r="AN190">
            <v>0</v>
          </cell>
        </row>
        <row r="191">
          <cell r="AN191">
            <v>0</v>
          </cell>
        </row>
        <row r="192">
          <cell r="AN192">
            <v>0</v>
          </cell>
        </row>
        <row r="193">
          <cell r="AN193">
            <v>0</v>
          </cell>
        </row>
        <row r="194">
          <cell r="AN194">
            <v>0</v>
          </cell>
        </row>
        <row r="196">
          <cell r="AN196">
            <v>0</v>
          </cell>
        </row>
        <row r="198">
          <cell r="AN198">
            <v>1286967.3202914991</v>
          </cell>
        </row>
        <row r="199">
          <cell r="AN199">
            <v>19246999.475713968</v>
          </cell>
        </row>
        <row r="252">
          <cell r="AN252" t="str">
            <v xml:space="preserve"> 2044</v>
          </cell>
        </row>
        <row r="254">
          <cell r="AN254">
            <v>19246999.475713968</v>
          </cell>
        </row>
        <row r="255">
          <cell r="AN255">
            <v>19246999.475713968</v>
          </cell>
        </row>
        <row r="256">
          <cell r="AN256">
            <v>0</v>
          </cell>
        </row>
        <row r="257">
          <cell r="AN257">
            <v>0</v>
          </cell>
        </row>
        <row r="258">
          <cell r="AN258">
            <v>48131.355932203383</v>
          </cell>
        </row>
        <row r="259">
          <cell r="AN259">
            <v>48131.355932203383</v>
          </cell>
        </row>
        <row r="260">
          <cell r="AN260">
            <v>-25.413450084371085</v>
          </cell>
        </row>
        <row r="261">
          <cell r="AN261">
            <v>-25.413450084371085</v>
          </cell>
        </row>
        <row r="262">
          <cell r="AN262">
            <v>0</v>
          </cell>
        </row>
        <row r="263">
          <cell r="AN263">
            <v>0</v>
          </cell>
        </row>
        <row r="264">
          <cell r="AN264">
            <v>0</v>
          </cell>
        </row>
        <row r="265">
          <cell r="AN265">
            <v>0</v>
          </cell>
        </row>
        <row r="266">
          <cell r="AN266">
            <v>8663.6440677966166</v>
          </cell>
        </row>
        <row r="267">
          <cell r="AN267">
            <v>8663.6440677966166</v>
          </cell>
        </row>
        <row r="268">
          <cell r="AN268">
            <v>0</v>
          </cell>
        </row>
        <row r="269">
          <cell r="AN269">
            <v>0</v>
          </cell>
        </row>
        <row r="270">
          <cell r="AN270">
            <v>0</v>
          </cell>
        </row>
        <row r="271">
          <cell r="AN271">
            <v>0</v>
          </cell>
        </row>
        <row r="273">
          <cell r="AN273">
            <v>19303769.062263884</v>
          </cell>
        </row>
        <row r="275">
          <cell r="AN275">
            <v>99491.508474576258</v>
          </cell>
        </row>
        <row r="276">
          <cell r="AN276">
            <v>99491.508474576258</v>
          </cell>
        </row>
        <row r="277">
          <cell r="AN277">
            <v>99491.508474576258</v>
          </cell>
        </row>
        <row r="278">
          <cell r="AN278">
            <v>99491.508474576258</v>
          </cell>
        </row>
        <row r="279">
          <cell r="AN279">
            <v>0</v>
          </cell>
        </row>
        <row r="280">
          <cell r="AN280">
            <v>0</v>
          </cell>
        </row>
        <row r="281">
          <cell r="AN281">
            <v>0</v>
          </cell>
        </row>
        <row r="282">
          <cell r="AN282">
            <v>0</v>
          </cell>
        </row>
        <row r="284">
          <cell r="AN284">
            <v>99491.508474576258</v>
          </cell>
        </row>
        <row r="286">
          <cell r="AN286">
            <v>19403260.570738461</v>
          </cell>
        </row>
        <row r="288">
          <cell r="AN288">
            <v>3.637978807091713E-12</v>
          </cell>
        </row>
        <row r="289">
          <cell r="AN289">
            <v>3.637978807091713E-12</v>
          </cell>
        </row>
        <row r="290">
          <cell r="AN290">
            <v>3.637978807091713E-12</v>
          </cell>
        </row>
        <row r="291">
          <cell r="AN291">
            <v>3.637978807091713E-12</v>
          </cell>
        </row>
        <row r="292">
          <cell r="AN292">
            <v>0</v>
          </cell>
        </row>
        <row r="293">
          <cell r="AN293">
            <v>0</v>
          </cell>
        </row>
        <row r="294">
          <cell r="AN294">
            <v>103778.5782741172</v>
          </cell>
        </row>
        <row r="295">
          <cell r="AN295">
            <v>103778.5782741172</v>
          </cell>
        </row>
        <row r="296">
          <cell r="AN296">
            <v>0</v>
          </cell>
        </row>
        <row r="297">
          <cell r="AN297">
            <v>0</v>
          </cell>
        </row>
        <row r="298">
          <cell r="AN298">
            <v>0</v>
          </cell>
        </row>
        <row r="299">
          <cell r="AN299">
            <v>0</v>
          </cell>
        </row>
        <row r="300">
          <cell r="AN300">
            <v>0</v>
          </cell>
        </row>
        <row r="301">
          <cell r="AN301">
            <v>0</v>
          </cell>
        </row>
        <row r="302">
          <cell r="AN302">
            <v>0</v>
          </cell>
        </row>
        <row r="303">
          <cell r="AN303">
            <v>0</v>
          </cell>
        </row>
        <row r="305">
          <cell r="AN305">
            <v>103778.5782741172</v>
          </cell>
        </row>
        <row r="307">
          <cell r="AN307">
            <v>0</v>
          </cell>
        </row>
        <row r="308">
          <cell r="AN308">
            <v>0</v>
          </cell>
        </row>
        <row r="310">
          <cell r="AN310">
            <v>0</v>
          </cell>
        </row>
        <row r="311">
          <cell r="AN311">
            <v>0</v>
          </cell>
        </row>
        <row r="312">
          <cell r="AN312">
            <v>18927161.992464341</v>
          </cell>
        </row>
        <row r="313">
          <cell r="AN313">
            <v>18927161.992464341</v>
          </cell>
        </row>
        <row r="314">
          <cell r="AN314">
            <v>372320</v>
          </cell>
        </row>
        <row r="315">
          <cell r="AN315">
            <v>372320</v>
          </cell>
        </row>
        <row r="317">
          <cell r="AN317">
            <v>19299481.992464341</v>
          </cell>
        </row>
        <row r="319">
          <cell r="AN319">
            <v>19403260.570738457</v>
          </cell>
        </row>
        <row r="320">
          <cell r="AN320">
            <v>0</v>
          </cell>
        </row>
        <row r="348">
          <cell r="AN348" t="str">
            <v xml:space="preserve"> 2044</v>
          </cell>
        </row>
        <row r="350">
          <cell r="AN350">
            <v>6.8023494062017603E-2</v>
          </cell>
        </row>
        <row r="351">
          <cell r="AN351">
            <v>6.8392067710109319E-2</v>
          </cell>
        </row>
        <row r="352">
          <cell r="AN352">
            <v>12.492359392935072</v>
          </cell>
        </row>
        <row r="353">
          <cell r="AN353">
            <v>1.9795497700177025E-3</v>
          </cell>
        </row>
        <row r="354">
          <cell r="AN354">
            <v>0.79841636018398576</v>
          </cell>
        </row>
        <row r="356">
          <cell r="AN356">
            <v>504.16537403909643</v>
          </cell>
        </row>
        <row r="357">
          <cell r="AN357">
            <v>403.33229923127715</v>
          </cell>
        </row>
        <row r="359">
          <cell r="AN359">
            <v>8.5198021300994353E-2</v>
          </cell>
        </row>
        <row r="360">
          <cell r="AN360">
            <v>8.5659652182414142E-2</v>
          </cell>
        </row>
        <row r="361">
          <cell r="AN361">
            <v>15.646422112463171</v>
          </cell>
        </row>
        <row r="363">
          <cell r="AN363" t="str">
            <v>-</v>
          </cell>
        </row>
        <row r="364">
          <cell r="AN364">
            <v>3.1041193598454715E-13</v>
          </cell>
        </row>
        <row r="366">
          <cell r="AN366">
            <v>186.00918786221533</v>
          </cell>
        </row>
        <row r="367">
          <cell r="AN367">
            <v>185.46191692302415</v>
          </cell>
        </row>
        <row r="368">
          <cell r="AN368">
            <v>185.46216180448724</v>
          </cell>
        </row>
        <row r="369">
          <cell r="AN369">
            <v>19199990.483989768</v>
          </cell>
        </row>
        <row r="371">
          <cell r="AN371">
            <v>0.99465148767673506</v>
          </cell>
        </row>
        <row r="372">
          <cell r="AN372">
            <v>185.96787808643271</v>
          </cell>
        </row>
        <row r="373">
          <cell r="AN373">
            <v>0</v>
          </cell>
        </row>
        <row r="374">
          <cell r="AN374" t="str">
            <v>-</v>
          </cell>
        </row>
        <row r="375">
          <cell r="AN375" t="str">
            <v>-</v>
          </cell>
        </row>
        <row r="453">
          <cell r="AN453" t="str">
            <v xml:space="preserve"> 2044</v>
          </cell>
        </row>
        <row r="457">
          <cell r="AN457">
            <v>0.16</v>
          </cell>
        </row>
        <row r="458">
          <cell r="AN458">
            <v>0.15999999999999992</v>
          </cell>
        </row>
        <row r="459">
          <cell r="AN459">
            <v>155.44316618216098</v>
          </cell>
        </row>
        <row r="462">
          <cell r="AN462">
            <v>1281635.3897101255</v>
          </cell>
        </row>
        <row r="463">
          <cell r="AN463">
            <v>0</v>
          </cell>
        </row>
        <row r="464">
          <cell r="AN464">
            <v>5331.9305813737446</v>
          </cell>
        </row>
        <row r="465">
          <cell r="AN465" t="str">
            <v/>
          </cell>
        </row>
        <row r="467">
          <cell r="AN467" t="str">
            <v/>
          </cell>
        </row>
        <row r="468">
          <cell r="AN468" t="str">
            <v/>
          </cell>
        </row>
        <row r="469">
          <cell r="AN469">
            <v>0</v>
          </cell>
        </row>
        <row r="470">
          <cell r="AN470" t="str">
            <v/>
          </cell>
        </row>
        <row r="471">
          <cell r="AN471" t="str">
            <v/>
          </cell>
        </row>
        <row r="473">
          <cell r="AN473">
            <v>1286967.3202914991</v>
          </cell>
        </row>
        <row r="474">
          <cell r="AN474">
            <v>8279.343195977659</v>
          </cell>
        </row>
        <row r="475">
          <cell r="AN475">
            <v>875878.96295036958</v>
          </cell>
        </row>
        <row r="478">
          <cell r="AN478">
            <v>18874679.475713968</v>
          </cell>
        </row>
        <row r="479">
          <cell r="AN479">
            <v>1</v>
          </cell>
        </row>
        <row r="480">
          <cell r="AN480">
            <v>0</v>
          </cell>
        </row>
        <row r="484">
          <cell r="AN484">
            <v>1</v>
          </cell>
        </row>
        <row r="485">
          <cell r="AN485">
            <v>0</v>
          </cell>
        </row>
        <row r="489">
          <cell r="AN489">
            <v>-5331.9305813737446</v>
          </cell>
        </row>
        <row r="490">
          <cell r="AN490">
            <v>-34.301479520337054</v>
          </cell>
        </row>
        <row r="522">
          <cell r="AN522" t="str">
            <v xml:space="preserve"> 2044</v>
          </cell>
        </row>
        <row r="526">
          <cell r="AN526">
            <v>0.2</v>
          </cell>
        </row>
        <row r="527">
          <cell r="AN527">
            <v>0.19999999999999996</v>
          </cell>
        </row>
        <row r="528">
          <cell r="AN528">
            <v>492.2235242952022</v>
          </cell>
        </row>
        <row r="531">
          <cell r="AN531">
            <v>1281635.3897101255</v>
          </cell>
        </row>
        <row r="532">
          <cell r="AN532" t="str">
            <v/>
          </cell>
        </row>
        <row r="533">
          <cell r="AN533">
            <v>5331.9305813737446</v>
          </cell>
        </row>
        <row r="534">
          <cell r="AN534" t="str">
            <v/>
          </cell>
        </row>
        <row r="535">
          <cell r="AN535">
            <v>0</v>
          </cell>
        </row>
        <row r="536">
          <cell r="AN536">
            <v>0</v>
          </cell>
        </row>
        <row r="537">
          <cell r="AN537">
            <v>0</v>
          </cell>
        </row>
        <row r="538">
          <cell r="AN538">
            <v>0</v>
          </cell>
        </row>
        <row r="539">
          <cell r="AN539" t="str">
            <v/>
          </cell>
        </row>
        <row r="540">
          <cell r="AN540" t="str">
            <v/>
          </cell>
        </row>
        <row r="542">
          <cell r="AN542">
            <v>1286967.3202914991</v>
          </cell>
        </row>
        <row r="543">
          <cell r="AN543">
            <v>2614.5993776592923</v>
          </cell>
        </row>
        <row r="544">
          <cell r="AN544">
            <v>711596.77768437343</v>
          </cell>
        </row>
        <row r="547">
          <cell r="AN547">
            <v>19246999.475713968</v>
          </cell>
        </row>
        <row r="548">
          <cell r="AN548">
            <v>1</v>
          </cell>
        </row>
        <row r="549">
          <cell r="AN549">
            <v>0</v>
          </cell>
        </row>
        <row r="553">
          <cell r="AN553">
            <v>1</v>
          </cell>
        </row>
        <row r="554">
          <cell r="AN554">
            <v>0</v>
          </cell>
        </row>
        <row r="558">
          <cell r="AN558">
            <v>-5331.9305813737446</v>
          </cell>
        </row>
        <row r="559">
          <cell r="AN559">
            <v>-10.832335957547643</v>
          </cell>
        </row>
        <row r="591">
          <cell r="AN591" t="str">
            <v xml:space="preserve"> 2044</v>
          </cell>
        </row>
        <row r="594">
          <cell r="AN594">
            <v>0.2</v>
          </cell>
        </row>
        <row r="595">
          <cell r="AN595">
            <v>0.19999999999999996</v>
          </cell>
        </row>
        <row r="596">
          <cell r="AN596">
            <v>492.2235242952022</v>
          </cell>
        </row>
        <row r="599">
          <cell r="AN599">
            <v>1281635.3897101255</v>
          </cell>
        </row>
        <row r="600">
          <cell r="AN600">
            <v>0</v>
          </cell>
        </row>
        <row r="601">
          <cell r="AN601">
            <v>5331.9305813737446</v>
          </cell>
        </row>
        <row r="602">
          <cell r="AN602">
            <v>0</v>
          </cell>
        </row>
        <row r="603">
          <cell r="AN603">
            <v>0</v>
          </cell>
        </row>
        <row r="604">
          <cell r="AN604" t="str">
            <v/>
          </cell>
        </row>
        <row r="605">
          <cell r="AN605" t="str">
            <v/>
          </cell>
        </row>
        <row r="606">
          <cell r="AN606">
            <v>0</v>
          </cell>
        </row>
        <row r="607">
          <cell r="AN607" t="str">
            <v/>
          </cell>
        </row>
        <row r="609">
          <cell r="AN609">
            <v>1286967.3202914991</v>
          </cell>
        </row>
        <row r="610">
          <cell r="AN610">
            <v>2614.5993776592923</v>
          </cell>
        </row>
        <row r="611">
          <cell r="AN611">
            <v>711596.77768437343</v>
          </cell>
        </row>
        <row r="614">
          <cell r="AN614">
            <v>19246999.475713968</v>
          </cell>
        </row>
        <row r="615">
          <cell r="AN615">
            <v>1</v>
          </cell>
        </row>
        <row r="616">
          <cell r="AN616">
            <v>0</v>
          </cell>
        </row>
        <row r="620">
          <cell r="AN620">
            <v>1</v>
          </cell>
        </row>
        <row r="621">
          <cell r="AN621">
            <v>0</v>
          </cell>
        </row>
        <row r="625">
          <cell r="AN625">
            <v>-5331.9305813737446</v>
          </cell>
        </row>
        <row r="626">
          <cell r="AN626">
            <v>-10.832335957547643</v>
          </cell>
        </row>
        <row r="658">
          <cell r="AN658" t="str">
            <v xml:space="preserve"> 2044</v>
          </cell>
        </row>
        <row r="661">
          <cell r="AN661">
            <v>0.16</v>
          </cell>
        </row>
        <row r="662">
          <cell r="AN662">
            <v>0.15999999999999992</v>
          </cell>
        </row>
        <row r="663">
          <cell r="AN663">
            <v>155.44316618216098</v>
          </cell>
        </row>
        <row r="669">
          <cell r="AN669">
            <v>8279.343195977659</v>
          </cell>
        </row>
        <row r="670">
          <cell r="AN670">
            <v>0</v>
          </cell>
        </row>
        <row r="671">
          <cell r="AN671">
            <v>337.63154752567027</v>
          </cell>
        </row>
        <row r="672">
          <cell r="AN672">
            <v>8210.6376221038608</v>
          </cell>
        </row>
        <row r="685">
          <cell r="A685" t="str">
            <v>ОСНОВНЫЕ ПОКАЗАТЕЛИ КОМПАНИИ</v>
          </cell>
          <cell r="F685" t="str">
            <v>"0"</v>
          </cell>
          <cell r="G685" t="str">
            <v xml:space="preserve"> 2011</v>
          </cell>
          <cell r="H685" t="str">
            <v xml:space="preserve"> 2012</v>
          </cell>
          <cell r="I685" t="str">
            <v xml:space="preserve"> 2013</v>
          </cell>
          <cell r="J685" t="str">
            <v xml:space="preserve"> 2014</v>
          </cell>
          <cell r="K685" t="str">
            <v xml:space="preserve"> 2015</v>
          </cell>
          <cell r="L685" t="str">
            <v xml:space="preserve"> 2016</v>
          </cell>
          <cell r="M685" t="str">
            <v xml:space="preserve"> 2017</v>
          </cell>
          <cell r="N685" t="str">
            <v xml:space="preserve"> 2018</v>
          </cell>
          <cell r="O685" t="str">
            <v xml:space="preserve"> 2019</v>
          </cell>
          <cell r="P685" t="str">
            <v xml:space="preserve"> 2020</v>
          </cell>
          <cell r="Q685" t="str">
            <v xml:space="preserve"> 2021</v>
          </cell>
          <cell r="R685" t="str">
            <v xml:space="preserve"> 2022</v>
          </cell>
          <cell r="S685" t="str">
            <v xml:space="preserve"> 2023</v>
          </cell>
          <cell r="T685" t="str">
            <v xml:space="preserve"> 2024</v>
          </cell>
          <cell r="U685" t="str">
            <v xml:space="preserve"> 2025</v>
          </cell>
          <cell r="V685" t="str">
            <v xml:space="preserve"> 2026</v>
          </cell>
          <cell r="W685" t="str">
            <v xml:space="preserve"> 2027</v>
          </cell>
          <cell r="X685" t="str">
            <v xml:space="preserve"> 2028</v>
          </cell>
          <cell r="Y685" t="str">
            <v xml:space="preserve"> 2029</v>
          </cell>
          <cell r="Z685" t="str">
            <v xml:space="preserve"> 2030</v>
          </cell>
          <cell r="AA685" t="str">
            <v xml:space="preserve"> 2031</v>
          </cell>
          <cell r="AB685" t="str">
            <v xml:space="preserve"> 2032</v>
          </cell>
          <cell r="AC685" t="str">
            <v xml:space="preserve"> 2033</v>
          </cell>
          <cell r="AD685" t="str">
            <v xml:space="preserve"> 2034</v>
          </cell>
          <cell r="AE685" t="str">
            <v xml:space="preserve"> 2035</v>
          </cell>
          <cell r="AF685" t="str">
            <v xml:space="preserve"> 2036</v>
          </cell>
          <cell r="AG685" t="str">
            <v xml:space="preserve"> 2037</v>
          </cell>
          <cell r="AH685" t="str">
            <v xml:space="preserve"> 2038</v>
          </cell>
          <cell r="AI685" t="str">
            <v xml:space="preserve"> 2039</v>
          </cell>
          <cell r="AJ685" t="str">
            <v xml:space="preserve"> 2040</v>
          </cell>
          <cell r="AK685" t="str">
            <v xml:space="preserve"> 2041</v>
          </cell>
          <cell r="AL685" t="str">
            <v xml:space="preserve"> 2042</v>
          </cell>
          <cell r="AM685" t="str">
            <v xml:space="preserve"> 2043</v>
          </cell>
          <cell r="AN685" t="str">
            <v xml:space="preserve"> 2044</v>
          </cell>
          <cell r="AP685" t="str">
            <v>ИТОГО</v>
          </cell>
        </row>
        <row r="687">
          <cell r="A687" t="str">
            <v>Выручка от реализации (без НДС)</v>
          </cell>
          <cell r="C687" t="str">
            <v>тыс. руб.</v>
          </cell>
          <cell r="D687" t="str">
            <v>int_sum</v>
          </cell>
          <cell r="G687">
            <v>0</v>
          </cell>
          <cell r="H687">
            <v>0</v>
          </cell>
          <cell r="I687">
            <v>13932.214910074892</v>
          </cell>
          <cell r="J687">
            <v>47683.553425823287</v>
          </cell>
          <cell r="K687">
            <v>83474.267644264779</v>
          </cell>
          <cell r="L687">
            <v>128306.90555820533</v>
          </cell>
          <cell r="M687">
            <v>173874.18658930511</v>
          </cell>
          <cell r="N687">
            <v>264713.78940518433</v>
          </cell>
          <cell r="O687">
            <v>321932.69311507419</v>
          </cell>
          <cell r="P687">
            <v>384559.33301572665</v>
          </cell>
          <cell r="Q687">
            <v>476853.57293950103</v>
          </cell>
          <cell r="R687">
            <v>502603.66587823408</v>
          </cell>
          <cell r="S687">
            <v>529744.26383565878</v>
          </cell>
          <cell r="T687">
            <v>558350.45408278436</v>
          </cell>
          <cell r="U687">
            <v>588501.37860325479</v>
          </cell>
          <cell r="V687">
            <v>620280.45304783061</v>
          </cell>
          <cell r="W687">
            <v>653775.59751241351</v>
          </cell>
          <cell r="X687">
            <v>689079.47977808386</v>
          </cell>
          <cell r="Y687">
            <v>726289.7716861004</v>
          </cell>
          <cell r="Z687">
            <v>765509.41935714986</v>
          </cell>
          <cell r="AA687">
            <v>806846.92800243595</v>
          </cell>
          <cell r="AB687">
            <v>850416.66211456759</v>
          </cell>
          <cell r="AC687">
            <v>896339.16186875431</v>
          </cell>
          <cell r="AD687">
            <v>944741.47660966706</v>
          </cell>
          <cell r="AE687">
            <v>995757.51634658908</v>
          </cell>
          <cell r="AF687">
            <v>1049528.4222293049</v>
          </cell>
          <cell r="AG687">
            <v>1106202.9570296872</v>
          </cell>
          <cell r="AH687">
            <v>1165937.9167092906</v>
          </cell>
          <cell r="AI687">
            <v>1228898.5642115923</v>
          </cell>
          <cell r="AJ687">
            <v>1295259.0866790183</v>
          </cell>
          <cell r="AK687">
            <v>1365203.0773596854</v>
          </cell>
          <cell r="AL687">
            <v>1438924.0435371085</v>
          </cell>
          <cell r="AM687">
            <v>1516625.9418881121</v>
          </cell>
          <cell r="AN687">
            <v>1598523.7427500705</v>
          </cell>
          <cell r="AP687">
            <v>23788670.497720554</v>
          </cell>
        </row>
        <row r="688">
          <cell r="A688" t="str">
            <v>Прибыль до налога, процентов и амортизации (EBITDA)</v>
          </cell>
          <cell r="C688" t="str">
            <v>тыс. руб.</v>
          </cell>
          <cell r="D688" t="str">
            <v>int_sum</v>
          </cell>
          <cell r="G688">
            <v>729.37594599999989</v>
          </cell>
          <cell r="H688">
            <v>770.95037492199992</v>
          </cell>
          <cell r="I688">
            <v>14727.667607803236</v>
          </cell>
          <cell r="J688">
            <v>48481.38986518138</v>
          </cell>
          <cell r="K688">
            <v>84274.349997775033</v>
          </cell>
          <cell r="L688">
            <v>129100.61465012164</v>
          </cell>
          <cell r="M688">
            <v>174663.25151313728</v>
          </cell>
          <cell r="N688">
            <v>265445.32443523098</v>
          </cell>
          <cell r="O688">
            <v>322650.957573116</v>
          </cell>
          <cell r="P688">
            <v>385260.7605238395</v>
          </cell>
          <cell r="Q688">
            <v>477504.93720537337</v>
          </cell>
          <cell r="R688">
            <v>503290.20381446352</v>
          </cell>
          <cell r="S688">
            <v>530467.87482044462</v>
          </cell>
          <cell r="T688">
            <v>559113.14006074867</v>
          </cell>
          <cell r="U688">
            <v>589305.24962402915</v>
          </cell>
          <cell r="V688">
            <v>621127.73310372676</v>
          </cell>
          <cell r="W688">
            <v>654668.63069132809</v>
          </cell>
          <cell r="X688">
            <v>690020.73674865975</v>
          </cell>
          <cell r="Y688">
            <v>727281.85653308744</v>
          </cell>
          <cell r="Z688">
            <v>766555.0767858742</v>
          </cell>
          <cell r="AA688">
            <v>807949.05093231134</v>
          </cell>
          <cell r="AB688">
            <v>851578.2996826563</v>
          </cell>
          <cell r="AC688">
            <v>897563.52786551986</v>
          </cell>
          <cell r="AD688">
            <v>946031.95837025787</v>
          </cell>
          <cell r="AE688">
            <v>997117.68412225181</v>
          </cell>
          <cell r="AF688">
            <v>1050962.0390648535</v>
          </cell>
          <cell r="AG688">
            <v>1107713.9891743553</v>
          </cell>
          <cell r="AH688">
            <v>1167530.5445897707</v>
          </cell>
          <cell r="AI688">
            <v>1230577.1939976185</v>
          </cell>
          <cell r="AJ688">
            <v>1297028.3624734899</v>
          </cell>
          <cell r="AK688">
            <v>1367067.8940470584</v>
          </cell>
          <cell r="AL688">
            <v>1440889.5603255997</v>
          </cell>
          <cell r="AM688">
            <v>1518697.5965831818</v>
          </cell>
          <cell r="AN688">
            <v>1600707.2667986739</v>
          </cell>
          <cell r="AP688">
            <v>23826855.049902461</v>
          </cell>
        </row>
        <row r="689">
          <cell r="A689" t="str">
            <v>Прибыль до налога и процентов по кредитам (EBIT)</v>
          </cell>
          <cell r="C689" t="str">
            <v>тыс. руб.</v>
          </cell>
          <cell r="D689" t="str">
            <v>int_sum</v>
          </cell>
          <cell r="G689">
            <v>729.37594599999989</v>
          </cell>
          <cell r="H689">
            <v>770.95037492199992</v>
          </cell>
          <cell r="I689">
            <v>12609.430319667643</v>
          </cell>
          <cell r="J689">
            <v>43133.508509249179</v>
          </cell>
          <cell r="K689">
            <v>78926.468641842832</v>
          </cell>
          <cell r="L689">
            <v>123752.73329418944</v>
          </cell>
          <cell r="M689">
            <v>169315.37015720506</v>
          </cell>
          <cell r="N689">
            <v>260097.4430792988</v>
          </cell>
          <cell r="O689">
            <v>317303.07621718379</v>
          </cell>
          <cell r="P689">
            <v>379912.87916790729</v>
          </cell>
          <cell r="Q689">
            <v>472157.05584944115</v>
          </cell>
          <cell r="R689">
            <v>497942.3224585313</v>
          </cell>
          <cell r="S689">
            <v>525119.9934645124</v>
          </cell>
          <cell r="T689">
            <v>553765.25870481646</v>
          </cell>
          <cell r="U689">
            <v>583957.36826809694</v>
          </cell>
          <cell r="V689">
            <v>615779.85174779454</v>
          </cell>
          <cell r="W689">
            <v>649320.74933539587</v>
          </cell>
          <cell r="X689">
            <v>684672.85539272754</v>
          </cell>
          <cell r="Y689">
            <v>721933.97517715523</v>
          </cell>
          <cell r="Z689">
            <v>761207.19542994199</v>
          </cell>
          <cell r="AA689">
            <v>802601.16957637912</v>
          </cell>
          <cell r="AB689">
            <v>846230.41832672409</v>
          </cell>
          <cell r="AC689">
            <v>892215.64650958765</v>
          </cell>
          <cell r="AD689">
            <v>940684.07701432565</v>
          </cell>
          <cell r="AE689">
            <v>991769.8027663196</v>
          </cell>
          <cell r="AF689">
            <v>1045614.1577089212</v>
          </cell>
          <cell r="AG689">
            <v>1102366.1078184231</v>
          </cell>
          <cell r="AH689">
            <v>1162182.6632338385</v>
          </cell>
          <cell r="AI689">
            <v>1225229.3126416863</v>
          </cell>
          <cell r="AJ689">
            <v>1291680.4811175577</v>
          </cell>
          <cell r="AK689">
            <v>1361720.0126911262</v>
          </cell>
          <cell r="AL689">
            <v>1435541.6789696675</v>
          </cell>
          <cell r="AM689">
            <v>1513349.7152272495</v>
          </cell>
          <cell r="AN689">
            <v>1595359.3854427417</v>
          </cell>
          <cell r="AP689">
            <v>23658952.490580421</v>
          </cell>
        </row>
        <row r="690">
          <cell r="A690" t="str">
            <v>Чистая прибыль</v>
          </cell>
          <cell r="C690" t="str">
            <v>тыс. руб.</v>
          </cell>
          <cell r="D690" t="str">
            <v>int_sum</v>
          </cell>
          <cell r="G690">
            <v>583.50075679999986</v>
          </cell>
          <cell r="H690">
            <v>616.76029993759994</v>
          </cell>
          <cell r="I690">
            <v>10087.544255734114</v>
          </cell>
          <cell r="J690">
            <v>34506.806807399342</v>
          </cell>
          <cell r="K690">
            <v>63141.174913474264</v>
          </cell>
          <cell r="L690">
            <v>99002.186635351551</v>
          </cell>
          <cell r="M690">
            <v>135452.29612576406</v>
          </cell>
          <cell r="N690">
            <v>208077.95446343903</v>
          </cell>
          <cell r="O690">
            <v>253842.46097374702</v>
          </cell>
          <cell r="P690">
            <v>303930.30333432584</v>
          </cell>
          <cell r="Q690">
            <v>377725.64467955293</v>
          </cell>
          <cell r="R690">
            <v>398353.85796682502</v>
          </cell>
          <cell r="S690">
            <v>420095.9947716099</v>
          </cell>
          <cell r="T690">
            <v>443012.20696385315</v>
          </cell>
          <cell r="U690">
            <v>467165.89461447753</v>
          </cell>
          <cell r="V690">
            <v>492623.88139823562</v>
          </cell>
          <cell r="W690">
            <v>519456.59946831671</v>
          </cell>
          <cell r="X690">
            <v>547738.284314182</v>
          </cell>
          <cell r="Y690">
            <v>577547.18014172418</v>
          </cell>
          <cell r="Z690">
            <v>608965.75634395354</v>
          </cell>
          <cell r="AA690">
            <v>642080.93566110334</v>
          </cell>
          <cell r="AB690">
            <v>676984.33466137922</v>
          </cell>
          <cell r="AC690">
            <v>713772.51720767014</v>
          </cell>
          <cell r="AD690">
            <v>752547.26161146048</v>
          </cell>
          <cell r="AE690">
            <v>793415.8422130557</v>
          </cell>
          <cell r="AF690">
            <v>836491.32616713701</v>
          </cell>
          <cell r="AG690">
            <v>881892.88625473843</v>
          </cell>
          <cell r="AH690">
            <v>929746.13058707083</v>
          </cell>
          <cell r="AI690">
            <v>980183.45011334901</v>
          </cell>
          <cell r="AJ690">
            <v>1033344.3848940462</v>
          </cell>
          <cell r="AK690">
            <v>1089376.0101529011</v>
          </cell>
          <cell r="AL690">
            <v>1148433.3431757339</v>
          </cell>
          <cell r="AM690">
            <v>1210679.7721817996</v>
          </cell>
          <cell r="AN690">
            <v>1276287.5083541933</v>
          </cell>
          <cell r="AP690">
            <v>18927161.992464341</v>
          </cell>
        </row>
        <row r="691">
          <cell r="A691" t="str">
            <v>Дивиденды</v>
          </cell>
          <cell r="C691" t="str">
            <v>тыс. руб.</v>
          </cell>
          <cell r="D691" t="str">
            <v>int_sum</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P691">
            <v>0</v>
          </cell>
        </row>
        <row r="694">
          <cell r="A694" t="str">
            <v>Инвестиции в постоянные активы</v>
          </cell>
          <cell r="C694" t="str">
            <v>тыс. руб.</v>
          </cell>
          <cell r="D694" t="str">
            <v>int_sum</v>
          </cell>
          <cell r="F694">
            <v>0</v>
          </cell>
          <cell r="G694">
            <v>-17700</v>
          </cell>
          <cell r="H694">
            <v>-154500</v>
          </cell>
          <cell r="I694">
            <v>-164272</v>
          </cell>
          <cell r="J694">
            <v>-35848</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P694">
            <v>-372320</v>
          </cell>
        </row>
        <row r="695">
          <cell r="A695" t="str">
            <v>Инвестиции в чистый оборотный капитал</v>
          </cell>
          <cell r="C695" t="str">
            <v>тыс. руб.</v>
          </cell>
          <cell r="D695" t="str">
            <v>int_sum</v>
          </cell>
          <cell r="F695">
            <v>0</v>
          </cell>
          <cell r="G695">
            <v>36.468797299999999</v>
          </cell>
          <cell r="H695">
            <v>2.0787214460999976</v>
          </cell>
          <cell r="I695">
            <v>602.92912887879959</v>
          </cell>
          <cell r="J695">
            <v>1526.1332778269384</v>
          </cell>
          <cell r="K695">
            <v>1789.5691924177722</v>
          </cell>
          <cell r="L695">
            <v>2401.4411257682314</v>
          </cell>
          <cell r="M695">
            <v>4737.5218468084086</v>
          </cell>
          <cell r="N695">
            <v>5899.7565061754685</v>
          </cell>
          <cell r="O695">
            <v>3718.0059706417815</v>
          </cell>
          <cell r="P695">
            <v>4069.21085406165</v>
          </cell>
          <cell r="Q695">
            <v>5994.8924830144242</v>
          </cell>
          <cell r="R695">
            <v>1676.4517064953543</v>
          </cell>
          <cell r="S695">
            <v>1766.980098646105</v>
          </cell>
          <cell r="T695">
            <v>1862.3970239730043</v>
          </cell>
          <cell r="U695">
            <v>1962.966463267534</v>
          </cell>
          <cell r="V695">
            <v>2068.9666522839834</v>
          </cell>
          <cell r="W695">
            <v>2180.6908515073155</v>
          </cell>
          <cell r="X695">
            <v>2298.4481574887104</v>
          </cell>
          <cell r="Y695">
            <v>2422.5643579931129</v>
          </cell>
          <cell r="Z695">
            <v>2553.3828333247293</v>
          </cell>
          <cell r="AA695">
            <v>2691.265506324271</v>
          </cell>
          <cell r="AB695">
            <v>2836.5938436657816</v>
          </cell>
          <cell r="AC695">
            <v>2989.7699112237387</v>
          </cell>
          <cell r="AD695">
            <v>3151.2174864298067</v>
          </cell>
          <cell r="AE695">
            <v>3321.3832306970144</v>
          </cell>
          <cell r="AF695">
            <v>3500.7379251546736</v>
          </cell>
          <cell r="AG695">
            <v>3689.77777311299</v>
          </cell>
          <cell r="AH695">
            <v>3889.0257728611177</v>
          </cell>
          <cell r="AI695">
            <v>4099.0331645956176</v>
          </cell>
          <cell r="AJ695">
            <v>4320.380955483779</v>
          </cell>
          <cell r="AK695">
            <v>4553.6815270799125</v>
          </cell>
          <cell r="AL695">
            <v>4799.5803295422375</v>
          </cell>
          <cell r="AM695">
            <v>5058.757667337457</v>
          </cell>
          <cell r="AN695">
            <v>5331.9305813737446</v>
          </cell>
          <cell r="AP695">
            <v>103803.99172420157</v>
          </cell>
        </row>
        <row r="698">
          <cell r="A698" t="str">
            <v>ЭФФЕКТИВНОСТЬ ПОЛНЫХ ИНВЕСТИЦИОННЫХ ЗАТРАТ</v>
          </cell>
        </row>
        <row r="699">
          <cell r="A699" t="str">
            <v>Ставка сравнения (дисконтирования)</v>
          </cell>
          <cell r="B699">
            <v>0.16</v>
          </cell>
        </row>
        <row r="700">
          <cell r="A700" t="str">
            <v>NPV</v>
          </cell>
          <cell r="B700">
            <v>875878.96295036958</v>
          </cell>
          <cell r="C700" t="str">
            <v>тыс. руб.</v>
          </cell>
        </row>
        <row r="701">
          <cell r="A701" t="str">
            <v>IRR</v>
          </cell>
          <cell r="B701">
            <v>0.37479563004693173</v>
          </cell>
        </row>
        <row r="702">
          <cell r="A702" t="str">
            <v>Дисконтированный срок окупаемости</v>
          </cell>
          <cell r="B702">
            <v>8.0678005188566093</v>
          </cell>
          <cell r="C702" t="str">
            <v>лет</v>
          </cell>
        </row>
        <row r="704">
          <cell r="A704" t="str">
            <v>ЭФФЕКТИВНОСТЬ ДЛЯ СОБСТВЕННОГО КАПИТАЛА</v>
          </cell>
        </row>
        <row r="705">
          <cell r="A705" t="str">
            <v>Ставка сравнения (дисконтирования)</v>
          </cell>
          <cell r="B705">
            <v>0.2</v>
          </cell>
        </row>
        <row r="706">
          <cell r="A706" t="str">
            <v>NPV</v>
          </cell>
          <cell r="B706">
            <v>711596.77768437343</v>
          </cell>
          <cell r="C706" t="str">
            <v>тыс. руб.</v>
          </cell>
        </row>
        <row r="707">
          <cell r="A707" t="str">
            <v>IRR</v>
          </cell>
          <cell r="B707" t="str">
            <v>нет</v>
          </cell>
        </row>
        <row r="708">
          <cell r="A708" t="str">
            <v>Дисконтированный срок окупаемости</v>
          </cell>
          <cell r="B708" t="str">
            <v>нет</v>
          </cell>
          <cell r="C708" t="str">
            <v>лет</v>
          </cell>
        </row>
        <row r="710">
          <cell r="A710" t="str">
            <v>ЭФФЕКТИВНОСТЬ ДЛЯ БАНКА</v>
          </cell>
        </row>
        <row r="711">
          <cell r="A711" t="str">
            <v>Ставка сравнения (дисконтирования)</v>
          </cell>
          <cell r="B711">
            <v>0.2</v>
          </cell>
        </row>
        <row r="712">
          <cell r="A712" t="str">
            <v>NPV</v>
          </cell>
          <cell r="B712">
            <v>711596.77768437343</v>
          </cell>
          <cell r="C712" t="str">
            <v>тыс. руб.</v>
          </cell>
        </row>
        <row r="713">
          <cell r="A713" t="str">
            <v>Максимальная ставка кредитования</v>
          </cell>
          <cell r="B713" t="str">
            <v>нет</v>
          </cell>
        </row>
        <row r="714">
          <cell r="A714" t="str">
            <v>Дисконтированный срок окупаемости</v>
          </cell>
          <cell r="B714" t="str">
            <v>нет</v>
          </cell>
          <cell r="C714" t="str">
            <v>лет</v>
          </cell>
        </row>
        <row r="717">
          <cell r="A717" t="str">
            <v>Собственные средства и целевое финансирование</v>
          </cell>
          <cell r="C717" t="str">
            <v>тыс. руб.</v>
          </cell>
          <cell r="D717" t="str">
            <v>int_sum</v>
          </cell>
          <cell r="F717">
            <v>0</v>
          </cell>
          <cell r="G717">
            <v>17700</v>
          </cell>
          <cell r="H717">
            <v>154500</v>
          </cell>
          <cell r="I717">
            <v>164272</v>
          </cell>
          <cell r="J717">
            <v>35848</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P717">
            <v>372320</v>
          </cell>
        </row>
        <row r="719">
          <cell r="A719" t="str">
            <v>Привлечение кредитов</v>
          </cell>
          <cell r="C719" t="str">
            <v>тыс. руб.</v>
          </cell>
          <cell r="D719" t="str">
            <v>int_sum</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P719">
            <v>0</v>
          </cell>
        </row>
        <row r="720">
          <cell r="A720" t="str">
            <v>Погашение задолженности</v>
          </cell>
          <cell r="C720" t="str">
            <v>тыс. руб.</v>
          </cell>
          <cell r="D720" t="str">
            <v>int_sum</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P720">
            <v>0</v>
          </cell>
        </row>
        <row r="721">
          <cell r="A721" t="str">
            <v>Выплаты процентов по кредитам</v>
          </cell>
          <cell r="C721" t="str">
            <v>тыс. руб.</v>
          </cell>
          <cell r="D721" t="str">
            <v>int_sum</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v>0</v>
          </cell>
          <cell r="AP721">
            <v>0</v>
          </cell>
        </row>
        <row r="723">
          <cell r="A723" t="str">
            <v>Общий коэффициент покрытия долга</v>
          </cell>
          <cell r="D723" t="str">
            <v>int_avg</v>
          </cell>
          <cell r="G723" t="str">
            <v>-</v>
          </cell>
          <cell r="H723" t="str">
            <v>-</v>
          </cell>
          <cell r="I723" t="str">
            <v>-</v>
          </cell>
          <cell r="J723" t="str">
            <v>-</v>
          </cell>
          <cell r="K723" t="str">
            <v>-</v>
          </cell>
          <cell r="L723" t="str">
            <v>-</v>
          </cell>
          <cell r="M723" t="str">
            <v>-</v>
          </cell>
          <cell r="N723" t="str">
            <v>-</v>
          </cell>
          <cell r="O723" t="str">
            <v>-</v>
          </cell>
          <cell r="P723" t="str">
            <v>-</v>
          </cell>
          <cell r="Q723" t="str">
            <v>-</v>
          </cell>
          <cell r="R723" t="str">
            <v>-</v>
          </cell>
          <cell r="S723" t="str">
            <v>-</v>
          </cell>
          <cell r="T723" t="str">
            <v>-</v>
          </cell>
          <cell r="U723" t="str">
            <v>-</v>
          </cell>
          <cell r="V723" t="str">
            <v>-</v>
          </cell>
          <cell r="W723" t="str">
            <v>-</v>
          </cell>
          <cell r="X723" t="str">
            <v>-</v>
          </cell>
          <cell r="Y723" t="str">
            <v>-</v>
          </cell>
          <cell r="Z723" t="str">
            <v>-</v>
          </cell>
          <cell r="AA723" t="str">
            <v>-</v>
          </cell>
          <cell r="AB723" t="str">
            <v>-</v>
          </cell>
          <cell r="AC723" t="str">
            <v>-</v>
          </cell>
          <cell r="AD723" t="str">
            <v>-</v>
          </cell>
          <cell r="AE723" t="str">
            <v>-</v>
          </cell>
          <cell r="AF723" t="str">
            <v>-</v>
          </cell>
          <cell r="AG723" t="str">
            <v>-</v>
          </cell>
          <cell r="AH723" t="str">
            <v>-</v>
          </cell>
          <cell r="AI723" t="str">
            <v>-</v>
          </cell>
          <cell r="AJ723" t="str">
            <v>-</v>
          </cell>
          <cell r="AK723" t="str">
            <v>-</v>
          </cell>
          <cell r="AL723" t="str">
            <v>-</v>
          </cell>
          <cell r="AM723" t="str">
            <v>-</v>
          </cell>
          <cell r="AN723" t="str">
            <v>-</v>
          </cell>
        </row>
      </sheetData>
      <sheetData sheetId="3">
        <row r="7">
          <cell r="E7" t="str">
            <v>Проект</v>
          </cell>
        </row>
        <row r="9">
          <cell r="E9">
            <v>1</v>
          </cell>
        </row>
        <row r="13">
          <cell r="A13" t="str">
            <v>Эффективность полных затрат - NPV</v>
          </cell>
          <cell r="E13" t="str">
            <v>NPV</v>
          </cell>
          <cell r="F13">
            <v>0</v>
          </cell>
          <cell r="G13">
            <v>0</v>
          </cell>
          <cell r="H13">
            <v>0</v>
          </cell>
          <cell r="I13">
            <v>0</v>
          </cell>
          <cell r="J13">
            <v>0</v>
          </cell>
          <cell r="K13">
            <v>0</v>
          </cell>
          <cell r="L13">
            <v>0</v>
          </cell>
        </row>
        <row r="14">
          <cell r="A14" t="str">
            <v>Эффективность полных затрат - PBP</v>
          </cell>
          <cell r="E14" t="str">
            <v>PBP</v>
          </cell>
          <cell r="F14" t="str">
            <v>нет</v>
          </cell>
          <cell r="G14" t="str">
            <v>нет</v>
          </cell>
          <cell r="H14" t="str">
            <v>нет</v>
          </cell>
          <cell r="I14" t="str">
            <v>нет</v>
          </cell>
          <cell r="J14" t="str">
            <v>нет</v>
          </cell>
          <cell r="K14" t="str">
            <v>нет</v>
          </cell>
          <cell r="L14" t="str">
            <v>нет</v>
          </cell>
        </row>
        <row r="15">
          <cell r="A15" t="str">
            <v>Эффективность для собственного капитала - NPV</v>
          </cell>
          <cell r="E15" t="str">
            <v>NPV_OWN</v>
          </cell>
          <cell r="F15">
            <v>0</v>
          </cell>
          <cell r="G15">
            <v>0</v>
          </cell>
          <cell r="H15">
            <v>0</v>
          </cell>
          <cell r="I15">
            <v>0</v>
          </cell>
          <cell r="J15">
            <v>0</v>
          </cell>
          <cell r="K15">
            <v>0</v>
          </cell>
          <cell r="L15">
            <v>0</v>
          </cell>
        </row>
        <row r="16">
          <cell r="A16" t="str">
            <v>Эффективность для собственного капитала - PBP</v>
          </cell>
          <cell r="E16" t="str">
            <v>PBP_OWN</v>
          </cell>
          <cell r="F16" t="str">
            <v>нет</v>
          </cell>
          <cell r="G16" t="str">
            <v>нет</v>
          </cell>
          <cell r="H16" t="str">
            <v>нет</v>
          </cell>
          <cell r="I16" t="str">
            <v>нет</v>
          </cell>
          <cell r="J16" t="str">
            <v>нет</v>
          </cell>
          <cell r="K16" t="str">
            <v>нет</v>
          </cell>
          <cell r="L16" t="str">
            <v>нет</v>
          </cell>
        </row>
        <row r="17">
          <cell r="A17" t="str">
            <v>Эффективность для банка - NPV</v>
          </cell>
          <cell r="E17" t="str">
            <v>NPV_BANK</v>
          </cell>
          <cell r="F17">
            <v>0</v>
          </cell>
          <cell r="G17">
            <v>0</v>
          </cell>
          <cell r="H17">
            <v>0</v>
          </cell>
          <cell r="I17">
            <v>0</v>
          </cell>
          <cell r="J17">
            <v>0</v>
          </cell>
          <cell r="K17">
            <v>0</v>
          </cell>
          <cell r="L17">
            <v>0</v>
          </cell>
        </row>
        <row r="18">
          <cell r="A18" t="str">
            <v>Эффективность для банка - PBP</v>
          </cell>
          <cell r="E18" t="str">
            <v>PBP_BANK</v>
          </cell>
          <cell r="F18" t="str">
            <v>нет</v>
          </cell>
          <cell r="G18" t="str">
            <v>нет</v>
          </cell>
          <cell r="H18" t="str">
            <v>нет</v>
          </cell>
          <cell r="I18" t="str">
            <v>нет</v>
          </cell>
          <cell r="J18" t="str">
            <v>нет</v>
          </cell>
          <cell r="K18" t="str">
            <v>нет</v>
          </cell>
          <cell r="L18" t="str">
            <v>нет</v>
          </cell>
        </row>
        <row r="19">
          <cell r="A19" t="str">
            <v>Суммарная чистая прибыль</v>
          </cell>
          <cell r="E19" t="str">
            <v>TotalProfit</v>
          </cell>
          <cell r="F19">
            <v>0</v>
          </cell>
          <cell r="G19">
            <v>0</v>
          </cell>
          <cell r="H19">
            <v>0</v>
          </cell>
          <cell r="I19">
            <v>0</v>
          </cell>
          <cell r="J19">
            <v>0</v>
          </cell>
          <cell r="K19">
            <v>0</v>
          </cell>
          <cell r="L19">
            <v>0</v>
          </cell>
        </row>
        <row r="49">
          <cell r="A49" t="str">
            <v>Изменения суммарных результатов для компании:</v>
          </cell>
          <cell r="F49" t="str">
            <v>Отклонение изучаемого параметра от плановых значений (100% - плановое значение)</v>
          </cell>
        </row>
        <row r="50">
          <cell r="F50">
            <v>0.85</v>
          </cell>
          <cell r="G50">
            <v>0.9</v>
          </cell>
          <cell r="H50">
            <v>0.95000000000000007</v>
          </cell>
          <cell r="I50">
            <v>1</v>
          </cell>
          <cell r="J50">
            <v>1.05</v>
          </cell>
          <cell r="K50">
            <v>1.1000000000000001</v>
          </cell>
          <cell r="L50">
            <v>1.1500000000000001</v>
          </cell>
        </row>
        <row r="51">
          <cell r="A51" t="str">
            <v>Эффективность полных затрат - NPV</v>
          </cell>
          <cell r="E51" t="str">
            <v>NPV</v>
          </cell>
          <cell r="F51">
            <v>0</v>
          </cell>
          <cell r="G51">
            <v>0</v>
          </cell>
          <cell r="H51">
            <v>0</v>
          </cell>
          <cell r="I51">
            <v>0</v>
          </cell>
          <cell r="J51">
            <v>0</v>
          </cell>
          <cell r="K51">
            <v>0</v>
          </cell>
          <cell r="L51">
            <v>0</v>
          </cell>
        </row>
        <row r="52">
          <cell r="A52" t="str">
            <v>Эффективность полных затрат - PBP</v>
          </cell>
          <cell r="E52" t="str">
            <v>PBP</v>
          </cell>
          <cell r="F52" t="str">
            <v>нет</v>
          </cell>
          <cell r="G52" t="str">
            <v>нет</v>
          </cell>
          <cell r="H52" t="str">
            <v>нет</v>
          </cell>
          <cell r="I52" t="str">
            <v>нет</v>
          </cell>
          <cell r="J52" t="str">
            <v>нет</v>
          </cell>
          <cell r="K52" t="str">
            <v>нет</v>
          </cell>
          <cell r="L52" t="str">
            <v>нет</v>
          </cell>
        </row>
        <row r="53">
          <cell r="A53" t="str">
            <v>Эффективность для собственного капитала - NPV</v>
          </cell>
          <cell r="E53" t="str">
            <v>NPV_OWN</v>
          </cell>
          <cell r="F53">
            <v>0</v>
          </cell>
          <cell r="G53">
            <v>0</v>
          </cell>
          <cell r="H53">
            <v>0</v>
          </cell>
          <cell r="I53">
            <v>0</v>
          </cell>
          <cell r="J53">
            <v>0</v>
          </cell>
          <cell r="K53">
            <v>0</v>
          </cell>
          <cell r="L53">
            <v>0</v>
          </cell>
        </row>
        <row r="54">
          <cell r="A54" t="str">
            <v>Эффективность для собственного капитала - PBP</v>
          </cell>
          <cell r="E54" t="str">
            <v>PBP_OWN</v>
          </cell>
          <cell r="F54" t="str">
            <v>нет</v>
          </cell>
          <cell r="G54" t="str">
            <v>нет</v>
          </cell>
          <cell r="H54" t="str">
            <v>нет</v>
          </cell>
          <cell r="I54" t="str">
            <v>нет</v>
          </cell>
          <cell r="J54" t="str">
            <v>нет</v>
          </cell>
          <cell r="K54" t="str">
            <v>нет</v>
          </cell>
          <cell r="L54" t="str">
            <v>нет</v>
          </cell>
        </row>
        <row r="55">
          <cell r="A55" t="str">
            <v>Эффективность для банка - NPV</v>
          </cell>
          <cell r="E55" t="str">
            <v>NPV_BANK</v>
          </cell>
          <cell r="F55">
            <v>0</v>
          </cell>
          <cell r="G55">
            <v>0</v>
          </cell>
          <cell r="H55">
            <v>0</v>
          </cell>
          <cell r="I55">
            <v>0</v>
          </cell>
          <cell r="J55">
            <v>0</v>
          </cell>
          <cell r="K55">
            <v>0</v>
          </cell>
          <cell r="L55">
            <v>0</v>
          </cell>
        </row>
        <row r="56">
          <cell r="A56" t="str">
            <v>Эффективность для банка - PBP</v>
          </cell>
          <cell r="E56" t="str">
            <v>PBP_BANK</v>
          </cell>
          <cell r="F56" t="str">
            <v>нет</v>
          </cell>
          <cell r="G56" t="str">
            <v>нет</v>
          </cell>
          <cell r="H56" t="str">
            <v>нет</v>
          </cell>
          <cell r="I56" t="str">
            <v>нет</v>
          </cell>
          <cell r="J56" t="str">
            <v>нет</v>
          </cell>
          <cell r="K56" t="str">
            <v>нет</v>
          </cell>
          <cell r="L56" t="str">
            <v>нет</v>
          </cell>
        </row>
        <row r="57">
          <cell r="A57" t="str">
            <v>Суммарная чистая прибыль</v>
          </cell>
          <cell r="E57" t="str">
            <v>TotalProfit</v>
          </cell>
          <cell r="F57">
            <v>0</v>
          </cell>
          <cell r="G57">
            <v>0</v>
          </cell>
          <cell r="H57">
            <v>0</v>
          </cell>
          <cell r="I57">
            <v>0</v>
          </cell>
          <cell r="J57">
            <v>0</v>
          </cell>
          <cell r="K57">
            <v>0</v>
          </cell>
          <cell r="L57">
            <v>0</v>
          </cell>
        </row>
        <row r="59">
          <cell r="A59" t="str">
            <v>График чувствительности компании в целом</v>
          </cell>
        </row>
        <row r="60">
          <cell r="A60" t="str">
            <v>Эффективность полных затрат - NPV</v>
          </cell>
          <cell r="E60">
            <v>1</v>
          </cell>
          <cell r="F60">
            <v>0</v>
          </cell>
          <cell r="G60">
            <v>0</v>
          </cell>
          <cell r="H60">
            <v>0</v>
          </cell>
          <cell r="I60">
            <v>0</v>
          </cell>
          <cell r="J60">
            <v>0</v>
          </cell>
          <cell r="K60">
            <v>0</v>
          </cell>
          <cell r="L60">
            <v>0</v>
          </cell>
        </row>
        <row r="91">
          <cell r="A91" t="str">
            <v>Наименование изменяемого параметра</v>
          </cell>
          <cell r="B91" t="str">
            <v>Область</v>
          </cell>
          <cell r="C91" t="str">
            <v>%?</v>
          </cell>
        </row>
        <row r="92">
          <cell r="A92" t="str">
            <v>Уровень цен на реализуемую продукцию</v>
          </cell>
          <cell r="B92" t="str">
            <v>SENS_Prices</v>
          </cell>
        </row>
        <row r="93">
          <cell r="A93" t="str">
            <v>Объем продаж</v>
          </cell>
          <cell r="B93" t="str">
            <v>SENS_Volume</v>
          </cell>
        </row>
        <row r="94">
          <cell r="A94" t="str">
            <v>Стоимость материалов и комплектующих</v>
          </cell>
          <cell r="B94" t="str">
            <v>SENS_Materials</v>
          </cell>
        </row>
        <row r="95">
          <cell r="A95" t="str">
            <v>Величина общих издержек</v>
          </cell>
          <cell r="B95" t="str">
            <v>SENS_GenExp</v>
          </cell>
        </row>
        <row r="96">
          <cell r="A96" t="str">
            <v>Размер инвестиций в постоянные активы</v>
          </cell>
          <cell r="B96" t="str">
            <v>SENS_Assets</v>
          </cell>
        </row>
        <row r="97">
          <cell r="A97" t="str">
            <v>Ставка дисконтирования</v>
          </cell>
          <cell r="B97" t="str">
            <v>SENS_Discount</v>
          </cell>
          <cell r="C97" t="str">
            <v>%</v>
          </cell>
        </row>
        <row r="98">
          <cell r="A98" t="str">
            <v>&lt; конец списка параметров &gt;</v>
          </cell>
        </row>
      </sheetData>
      <sheetData sheetId="4">
        <row r="5">
          <cell r="B5" t="str">
            <v>5.12</v>
          </cell>
        </row>
      </sheetData>
      <sheetData sheetId="5">
        <row r="5">
          <cell r="B5" t="str">
            <v>5.12</v>
          </cell>
        </row>
        <row r="6">
          <cell r="B6">
            <v>39605</v>
          </cell>
        </row>
        <row r="8">
          <cell r="B8" t="b">
            <v>0</v>
          </cell>
        </row>
        <row r="9">
          <cell r="B9" t="b">
            <v>1</v>
          </cell>
        </row>
        <row r="10">
          <cell r="B10" t="b">
            <v>1</v>
          </cell>
        </row>
        <row r="11">
          <cell r="B11" t="b">
            <v>0</v>
          </cell>
        </row>
        <row r="12">
          <cell r="B12" t="b">
            <v>0</v>
          </cell>
        </row>
        <row r="13">
          <cell r="B13" t="b">
            <v>1</v>
          </cell>
        </row>
        <row r="14">
          <cell r="B14">
            <v>0</v>
          </cell>
        </row>
        <row r="15">
          <cell r="B15" t="str">
            <v>Проект</v>
          </cell>
        </row>
        <row r="16">
          <cell r="B16" t="b">
            <v>0</v>
          </cell>
          <cell r="C16">
            <v>36526</v>
          </cell>
        </row>
        <row r="18">
          <cell r="B18" t="str">
            <v>-</v>
          </cell>
        </row>
        <row r="19">
          <cell r="B19" t="str">
            <v>Альт-Инвест</v>
          </cell>
        </row>
      </sheetData>
      <sheetData sheetId="6"/>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 ст"/>
      <sheetName val="ýë ñò"/>
      <sheetName val="Лист13"/>
      <sheetName val="даты"/>
      <sheetName val="СписочнаяЧисленность"/>
      <sheetName val="Справочники"/>
      <sheetName val="расшифровка"/>
      <sheetName val="1997"/>
      <sheetName val="1998"/>
      <sheetName val="Аморт_осн"/>
      <sheetName val="MAIN"/>
      <sheetName val="Прил_9"/>
      <sheetName val="SHPZ"/>
      <sheetName val="P-99b"/>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411.1"/>
      <sheetName val="ИПР ф.24"/>
      <sheetName val="ИП09"/>
      <sheetName val="15.э"/>
      <sheetName val="Детализация"/>
      <sheetName val="Справочник затрат_СБ"/>
      <sheetName val="Заголовок"/>
      <sheetName val="перекрестка"/>
      <sheetName val="16"/>
      <sheetName val="18.2"/>
      <sheetName val="4"/>
      <sheetName val="6"/>
      <sheetName val="27"/>
      <sheetName val="29"/>
      <sheetName val="20"/>
      <sheetName val="21"/>
      <sheetName val="23"/>
      <sheetName val="25"/>
      <sheetName val="26"/>
      <sheetName val="28"/>
      <sheetName val="19"/>
      <sheetName val="22"/>
      <sheetName val="24"/>
      <sheetName val="t_Настройки"/>
      <sheetName val="Ввод параметров"/>
      <sheetName val="УФ-28"/>
      <sheetName val="УЗ-10"/>
      <sheetName val="Баланс"/>
      <sheetName val="ОПиУ"/>
      <sheetName val="Лизинг"/>
      <sheetName val="общие сведения"/>
      <sheetName val="Пер-Вл"/>
      <sheetName val="РБП"/>
      <sheetName val="Source"/>
      <sheetName val="Месяцы"/>
    </sheetNames>
    <sheetDataSet>
      <sheetData sheetId="0" refreshError="1">
        <row r="360">
          <cell r="A360" t="str">
            <v>ИТОГО по электростанциям:</v>
          </cell>
          <cell r="B360" t="str">
            <v xml:space="preserve"> </v>
          </cell>
          <cell r="D360">
            <v>1677.5819999999999</v>
          </cell>
          <cell r="E360">
            <v>961.71199999999988</v>
          </cell>
          <cell r="F360">
            <v>609.19800000000009</v>
          </cell>
          <cell r="H360">
            <v>137.38199999999998</v>
          </cell>
          <cell r="J360">
            <v>91.50800000000001</v>
          </cell>
          <cell r="K360">
            <v>1632.64</v>
          </cell>
        </row>
        <row r="368">
          <cell r="A368" t="str">
            <v>Тепловые сети</v>
          </cell>
          <cell r="G368" t="str">
            <v>30,0 км</v>
          </cell>
          <cell r="H368">
            <v>56.85</v>
          </cell>
          <cell r="I368" t="str">
            <v xml:space="preserve"> 22,0км</v>
          </cell>
          <cell r="J368">
            <v>40</v>
          </cell>
          <cell r="K368">
            <v>700</v>
          </cell>
          <cell r="L368" t="str">
            <v>Мосинжстрой</v>
          </cell>
        </row>
        <row r="369">
          <cell r="H369">
            <v>51.3</v>
          </cell>
          <cell r="J369">
            <v>37</v>
          </cell>
          <cell r="L369" t="str">
            <v>Спецстрой РФ</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8">
          <cell r="I8">
            <v>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ow r="8">
          <cell r="I8">
            <v>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G6" t="str">
            <v>2008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Допущения"/>
      <sheetName val="Инвестиции"/>
      <sheetName val="Тарифы"/>
      <sheetName val="Приморский край"/>
      <sheetName val="Приложение"/>
      <sheetName val="Параметры"/>
      <sheetName val="Тариф"/>
      <sheetName val="Капитал"/>
      <sheetName val="сравнит анализ"/>
      <sheetName val="сравнит анализ 3 вариантов"/>
      <sheetName val="ФИН"/>
    </sheetNames>
    <sheetDataSet>
      <sheetData sheetId="0" refreshError="1">
        <row r="7">
          <cell r="I7">
            <v>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Лист1"/>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2 Оценочные показатели"/>
      <sheetName val="2б Расчет дивидендов"/>
      <sheetName val="3 Выручка"/>
      <sheetName val="6 Смета"/>
      <sheetName val="6 Смета подробно"/>
      <sheetName val="7 Ремонты"/>
      <sheetName val="8  Инвестиции свод"/>
      <sheetName val="8а  Инвестиции-программа"/>
      <sheetName val="9 Закупки план"/>
      <sheetName val="9 Закупки факт"/>
      <sheetName val="10 Оплата труда"/>
      <sheetName val="Служба заказчика"/>
      <sheetName val="11 Прочие доходы и расходы"/>
      <sheetName val="12 План прибылей и убытков"/>
      <sheetName val="12 Налог на прибыль"/>
      <sheetName val="13 Прогнозный баланс"/>
      <sheetName val="14а ДПН _план"/>
      <sheetName val="14б ДПН_факт"/>
      <sheetName val="14 ДПН"/>
      <sheetName val="15 Повышение эффективности"/>
      <sheetName val="Лист1"/>
    </sheetNames>
    <sheetDataSet>
      <sheetData sheetId="0"/>
      <sheetData sheetId="1"/>
      <sheetData sheetId="2"/>
      <sheetData sheetId="3">
        <row r="7">
          <cell r="F7">
            <v>50679.186049389828</v>
          </cell>
        </row>
      </sheetData>
      <sheetData sheetId="4"/>
      <sheetData sheetId="5">
        <row r="9">
          <cell r="F9">
            <v>3332232.0825499995</v>
          </cell>
        </row>
      </sheetData>
      <sheetData sheetId="6"/>
      <sheetData sheetId="7"/>
      <sheetData sheetId="8"/>
      <sheetData sheetId="9"/>
      <sheetData sheetId="10"/>
      <sheetData sheetId="11"/>
      <sheetData sheetId="12"/>
      <sheetData sheetId="13">
        <row r="5">
          <cell r="F5">
            <v>420166.01578999998</v>
          </cell>
        </row>
      </sheetData>
      <sheetData sheetId="14">
        <row r="9">
          <cell r="F9">
            <v>-23100092.54087</v>
          </cell>
        </row>
      </sheetData>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cell r="J6" t="str">
            <v>2011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B6" t="str">
            <v>26.03.2009 16:14</v>
          </cell>
          <cell r="E6" t="str">
            <v>4-й квартал</v>
          </cell>
          <cell r="G6" t="str">
            <v>2008</v>
          </cell>
          <cell r="J6" t="str">
            <v>2011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cell r="I6" t="str">
            <v>2010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LR_NoRangeSheet"/>
    </sheetNames>
    <sheetDataSet>
      <sheetData sheetId="0" refreshError="1"/>
      <sheetData sheetId="1">
        <row r="6">
          <cell r="C6" t="str">
            <v>ТГК-2</v>
          </cell>
          <cell r="H6" t="str">
            <v>2009</v>
          </cell>
          <cell r="I6" t="str">
            <v>2010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s>
    <sheetDataSet>
      <sheetData sheetId="0">
        <row r="8">
          <cell r="D8">
            <v>1</v>
          </cell>
        </row>
      </sheetData>
      <sheetData sheetId="1">
        <row r="7">
          <cell r="D7">
            <v>40544</v>
          </cell>
        </row>
        <row r="12">
          <cell r="B12" t="str">
            <v>$</v>
          </cell>
        </row>
        <row r="445">
          <cell r="E445">
            <v>1</v>
          </cell>
        </row>
      </sheetData>
      <sheetData sheetId="2">
        <row r="6">
          <cell r="A6" t="str">
            <v>Включение проектов в суммарные результаты:</v>
          </cell>
        </row>
      </sheetData>
      <sheetData sheetId="3">
        <row r="7">
          <cell r="E7" t="str">
            <v>Проект</v>
          </cell>
        </row>
      </sheetData>
      <sheetData sheetId="4"/>
      <sheetData sheetId="5">
        <row r="5">
          <cell r="B5" t="str">
            <v>5.12</v>
          </cell>
        </row>
        <row r="8">
          <cell r="B8" t="b">
            <v>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я"/>
      <sheetName val="Проект"/>
      <sheetName val="Сумм"/>
      <sheetName val="Анализ"/>
      <sheetName val="Отчет"/>
      <sheetName val="Опции"/>
      <sheetName val="Язык"/>
    </sheetNames>
    <sheetDataSet>
      <sheetData sheetId="0">
        <row r="8">
          <cell r="D8">
            <v>1</v>
          </cell>
        </row>
      </sheetData>
      <sheetData sheetId="1">
        <row r="7">
          <cell r="D7">
            <v>40544</v>
          </cell>
        </row>
        <row r="20">
          <cell r="D20" t="b">
            <v>1</v>
          </cell>
        </row>
      </sheetData>
      <sheetData sheetId="2">
        <row r="6">
          <cell r="A6" t="str">
            <v>Включение проектов в суммарные результаты:</v>
          </cell>
        </row>
      </sheetData>
      <sheetData sheetId="3">
        <row r="7">
          <cell r="E7" t="str">
            <v>Проект</v>
          </cell>
        </row>
      </sheetData>
      <sheetData sheetId="4"/>
      <sheetData sheetId="5">
        <row r="5">
          <cell r="B5" t="str">
            <v>5.12</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333"/>
  <sheetViews>
    <sheetView zoomScaleNormal="100" zoomScaleSheetLayoutView="85" workbookViewId="0">
      <pane xSplit="2" ySplit="17" topLeftCell="C42" activePane="bottomRight" state="frozen"/>
      <selection pane="topRight" activeCell="C1" sqref="C1"/>
      <selection pane="bottomLeft" activeCell="A18" sqref="A18"/>
      <selection pane="bottomRight" activeCell="C13" sqref="C13"/>
    </sheetView>
  </sheetViews>
  <sheetFormatPr defaultColWidth="9.140625" defaultRowHeight="15" x14ac:dyDescent="0.25"/>
  <cols>
    <col min="1" max="1" width="6.140625" style="1" customWidth="1"/>
    <col min="2" max="2" width="65.85546875" style="1" customWidth="1"/>
    <col min="3" max="3" width="79" style="1" customWidth="1"/>
    <col min="4" max="4" width="12" style="1" customWidth="1"/>
    <col min="5" max="5" width="14.42578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0" customFormat="1" ht="18.75" x14ac:dyDescent="0.25">
      <c r="A1" s="421" t="s">
        <v>604</v>
      </c>
      <c r="B1" s="421"/>
      <c r="C1" s="421"/>
      <c r="D1" s="64"/>
      <c r="E1" s="64"/>
      <c r="F1" s="64"/>
      <c r="G1" s="64"/>
      <c r="H1" s="64"/>
      <c r="I1" s="64"/>
      <c r="J1" s="64"/>
    </row>
    <row r="2" spans="1:22" s="10" customFormat="1" ht="18.75" x14ac:dyDescent="0.3">
      <c r="A2" s="15"/>
      <c r="F2" s="14"/>
      <c r="G2" s="14"/>
      <c r="H2" s="13"/>
    </row>
    <row r="3" spans="1:22" s="10" customFormat="1" ht="18.75" x14ac:dyDescent="0.2">
      <c r="A3" s="424" t="s">
        <v>9</v>
      </c>
      <c r="B3" s="424"/>
      <c r="C3" s="424"/>
      <c r="D3" s="11"/>
      <c r="E3" s="11"/>
      <c r="F3" s="11"/>
      <c r="G3" s="11"/>
      <c r="H3" s="11"/>
      <c r="I3" s="11"/>
      <c r="J3" s="11"/>
      <c r="K3" s="11"/>
      <c r="L3" s="11"/>
      <c r="M3" s="11"/>
      <c r="N3" s="11"/>
      <c r="O3" s="11"/>
      <c r="P3" s="11"/>
      <c r="Q3" s="11"/>
      <c r="R3" s="11"/>
      <c r="S3" s="11"/>
      <c r="T3" s="11"/>
      <c r="U3" s="11"/>
      <c r="V3" s="11"/>
    </row>
    <row r="4" spans="1:22" s="10" customFormat="1" ht="18.75" x14ac:dyDescent="0.2">
      <c r="A4" s="106"/>
      <c r="B4" s="106"/>
      <c r="C4" s="106"/>
      <c r="D4" s="12"/>
      <c r="E4" s="12"/>
      <c r="F4" s="12"/>
      <c r="G4" s="12"/>
      <c r="H4" s="12"/>
      <c r="I4" s="11"/>
      <c r="J4" s="11"/>
      <c r="K4" s="11"/>
      <c r="L4" s="11"/>
      <c r="M4" s="11"/>
      <c r="N4" s="11"/>
      <c r="O4" s="11"/>
      <c r="P4" s="11"/>
      <c r="Q4" s="11"/>
      <c r="R4" s="11"/>
      <c r="S4" s="11"/>
      <c r="T4" s="11"/>
      <c r="U4" s="11"/>
      <c r="V4" s="11"/>
    </row>
    <row r="5" spans="1:22" s="10" customFormat="1" ht="18.75" x14ac:dyDescent="0.2">
      <c r="A5" s="425" t="s">
        <v>548</v>
      </c>
      <c r="B5" s="425"/>
      <c r="C5" s="425"/>
      <c r="D5" s="6"/>
      <c r="E5" s="6"/>
      <c r="F5" s="6"/>
      <c r="G5" s="6"/>
      <c r="H5" s="6"/>
      <c r="I5" s="11"/>
      <c r="J5" s="11"/>
      <c r="K5" s="11"/>
      <c r="L5" s="11"/>
      <c r="M5" s="11"/>
      <c r="N5" s="11"/>
      <c r="O5" s="11"/>
      <c r="P5" s="11"/>
      <c r="Q5" s="11"/>
      <c r="R5" s="11"/>
      <c r="S5" s="11"/>
      <c r="T5" s="11"/>
      <c r="U5" s="11"/>
      <c r="V5" s="11"/>
    </row>
    <row r="6" spans="1:22" s="10" customFormat="1" ht="18.75" x14ac:dyDescent="0.2">
      <c r="A6" s="422" t="s">
        <v>8</v>
      </c>
      <c r="B6" s="422"/>
      <c r="C6" s="422"/>
      <c r="D6" s="4"/>
      <c r="E6" s="4"/>
      <c r="F6" s="4"/>
      <c r="G6" s="4"/>
      <c r="H6" s="4"/>
      <c r="I6" s="11"/>
      <c r="J6" s="11"/>
      <c r="K6" s="11"/>
      <c r="L6" s="11"/>
      <c r="M6" s="11"/>
      <c r="N6" s="11"/>
      <c r="O6" s="11"/>
      <c r="P6" s="11"/>
      <c r="Q6" s="11"/>
      <c r="R6" s="11"/>
      <c r="S6" s="11"/>
      <c r="T6" s="11"/>
      <c r="U6" s="11"/>
      <c r="V6" s="11"/>
    </row>
    <row r="7" spans="1:22" s="10" customFormat="1" ht="18.75" x14ac:dyDescent="0.2">
      <c r="A7" s="106"/>
      <c r="B7" s="106"/>
      <c r="C7" s="106"/>
      <c r="D7" s="12"/>
      <c r="E7" s="12"/>
      <c r="F7" s="12"/>
      <c r="G7" s="12"/>
      <c r="H7" s="12"/>
      <c r="I7" s="11"/>
      <c r="J7" s="11"/>
      <c r="K7" s="11"/>
      <c r="L7" s="11"/>
      <c r="M7" s="11"/>
      <c r="N7" s="11"/>
      <c r="O7" s="11"/>
      <c r="P7" s="11"/>
      <c r="Q7" s="11"/>
      <c r="R7" s="11"/>
      <c r="S7" s="11"/>
      <c r="T7" s="11"/>
      <c r="U7" s="11"/>
      <c r="V7" s="11"/>
    </row>
    <row r="8" spans="1:22" s="10" customFormat="1" ht="18.75" x14ac:dyDescent="0.2">
      <c r="A8" s="426" t="s">
        <v>591</v>
      </c>
      <c r="B8" s="426"/>
      <c r="C8" s="426"/>
      <c r="D8" s="6"/>
      <c r="E8" s="6"/>
      <c r="F8" s="6"/>
      <c r="G8" s="6"/>
      <c r="H8" s="6"/>
      <c r="I8" s="11"/>
      <c r="J8" s="11"/>
      <c r="K8" s="11"/>
      <c r="L8" s="11"/>
      <c r="M8" s="11"/>
      <c r="N8" s="11"/>
      <c r="O8" s="11"/>
      <c r="P8" s="11"/>
      <c r="Q8" s="11"/>
      <c r="R8" s="11"/>
      <c r="S8" s="11"/>
      <c r="T8" s="11"/>
      <c r="U8" s="11"/>
      <c r="V8" s="11"/>
    </row>
    <row r="9" spans="1:22" s="10" customFormat="1" ht="18.75" x14ac:dyDescent="0.2">
      <c r="A9" s="422" t="s">
        <v>7</v>
      </c>
      <c r="B9" s="422"/>
      <c r="C9" s="422"/>
      <c r="D9" s="4"/>
      <c r="E9" s="4"/>
      <c r="F9" s="4"/>
      <c r="G9" s="4"/>
      <c r="H9" s="4"/>
      <c r="I9" s="11"/>
      <c r="J9" s="11"/>
      <c r="K9" s="11"/>
      <c r="L9" s="11"/>
      <c r="M9" s="11"/>
      <c r="N9" s="11"/>
      <c r="O9" s="11"/>
      <c r="P9" s="11"/>
      <c r="Q9" s="11"/>
      <c r="R9" s="11"/>
      <c r="S9" s="11"/>
      <c r="T9" s="11"/>
      <c r="U9" s="11"/>
      <c r="V9" s="11"/>
    </row>
    <row r="10" spans="1:22" s="7" customFormat="1" ht="18.75" x14ac:dyDescent="0.2">
      <c r="A10" s="107"/>
      <c r="B10" s="107"/>
      <c r="C10" s="107"/>
      <c r="D10" s="8"/>
      <c r="E10" s="8"/>
      <c r="F10" s="8"/>
      <c r="G10" s="8"/>
      <c r="H10" s="8"/>
      <c r="I10" s="8"/>
      <c r="J10" s="8"/>
      <c r="K10" s="8"/>
      <c r="L10" s="8"/>
      <c r="M10" s="8"/>
      <c r="N10" s="8"/>
      <c r="O10" s="8"/>
      <c r="P10" s="8"/>
      <c r="Q10" s="8"/>
      <c r="R10" s="8"/>
      <c r="S10" s="8"/>
      <c r="T10" s="8"/>
      <c r="U10" s="8"/>
      <c r="V10" s="8"/>
    </row>
    <row r="11" spans="1:22" s="2" customFormat="1" ht="38.25" customHeight="1" x14ac:dyDescent="0.2">
      <c r="A11" s="423" t="s">
        <v>549</v>
      </c>
      <c r="B11" s="423"/>
      <c r="C11" s="423"/>
      <c r="D11" s="6"/>
      <c r="E11" s="6"/>
      <c r="F11" s="6"/>
      <c r="G11" s="6"/>
      <c r="H11" s="6"/>
      <c r="I11" s="6"/>
      <c r="J11" s="6"/>
      <c r="K11" s="6"/>
      <c r="L11" s="6"/>
      <c r="M11" s="6"/>
      <c r="N11" s="6"/>
      <c r="O11" s="6"/>
      <c r="P11" s="6"/>
      <c r="Q11" s="6"/>
      <c r="R11" s="6"/>
      <c r="S11" s="6"/>
      <c r="T11" s="6"/>
      <c r="U11" s="6"/>
      <c r="V11" s="6"/>
    </row>
    <row r="12" spans="1:22" s="2" customFormat="1" ht="15" customHeight="1" x14ac:dyDescent="0.2">
      <c r="A12" s="422" t="s">
        <v>5</v>
      </c>
      <c r="B12" s="422"/>
      <c r="C12" s="422"/>
      <c r="D12" s="4"/>
      <c r="E12" s="4"/>
      <c r="F12" s="4"/>
      <c r="G12" s="4"/>
      <c r="H12" s="4"/>
      <c r="I12" s="4"/>
      <c r="J12" s="4"/>
      <c r="K12" s="4"/>
      <c r="L12" s="4"/>
      <c r="M12" s="4"/>
      <c r="N12" s="4"/>
      <c r="O12" s="4"/>
      <c r="P12" s="4"/>
      <c r="Q12" s="4"/>
      <c r="R12" s="4"/>
      <c r="S12" s="4"/>
      <c r="T12" s="4"/>
      <c r="U12" s="4"/>
      <c r="V12" s="4"/>
    </row>
    <row r="13" spans="1:22" s="2" customFormat="1" ht="18.75" x14ac:dyDescent="0.2">
      <c r="A13" s="102"/>
      <c r="B13" s="102"/>
      <c r="C13" s="102"/>
      <c r="D13" s="3"/>
      <c r="E13" s="3"/>
      <c r="F13" s="3"/>
      <c r="G13" s="3"/>
      <c r="H13" s="3"/>
      <c r="I13" s="3"/>
      <c r="J13" s="3"/>
      <c r="K13" s="3"/>
      <c r="L13" s="3"/>
      <c r="M13" s="3"/>
      <c r="N13" s="3"/>
      <c r="O13" s="3"/>
      <c r="P13" s="3"/>
      <c r="Q13" s="3"/>
      <c r="R13" s="3"/>
      <c r="S13" s="3"/>
    </row>
    <row r="14" spans="1:22" s="2" customFormat="1" ht="15" customHeight="1" x14ac:dyDescent="0.2">
      <c r="A14" s="423" t="s">
        <v>218</v>
      </c>
      <c r="B14" s="423"/>
      <c r="C14" s="423"/>
      <c r="D14" s="5"/>
      <c r="E14" s="5"/>
      <c r="F14" s="5"/>
      <c r="G14" s="5"/>
      <c r="H14" s="5"/>
      <c r="I14" s="5"/>
      <c r="J14" s="5"/>
      <c r="K14" s="5"/>
      <c r="L14" s="5"/>
      <c r="M14" s="5"/>
      <c r="N14" s="5"/>
      <c r="O14" s="5"/>
      <c r="P14" s="5"/>
      <c r="Q14" s="5"/>
      <c r="R14" s="5"/>
      <c r="S14" s="5"/>
      <c r="T14" s="5"/>
      <c r="U14" s="5"/>
      <c r="V14" s="5"/>
    </row>
    <row r="15" spans="1:22" s="2" customFormat="1" ht="15" customHeight="1" thickBot="1" x14ac:dyDescent="0.25">
      <c r="A15" s="63"/>
      <c r="B15" s="63"/>
      <c r="C15" s="63"/>
      <c r="D15" s="4"/>
      <c r="E15" s="4"/>
      <c r="F15" s="4"/>
      <c r="G15" s="4"/>
      <c r="H15" s="4"/>
      <c r="I15" s="3"/>
      <c r="J15" s="3"/>
      <c r="K15" s="3"/>
      <c r="L15" s="3"/>
      <c r="M15" s="3"/>
      <c r="N15" s="3"/>
      <c r="O15" s="3"/>
      <c r="P15" s="3"/>
      <c r="Q15" s="3"/>
      <c r="R15" s="3"/>
      <c r="S15" s="3"/>
    </row>
    <row r="16" spans="1:22" s="2" customFormat="1" ht="39.75" customHeight="1" x14ac:dyDescent="0.2">
      <c r="A16" s="121" t="s">
        <v>4</v>
      </c>
      <c r="B16" s="94" t="s">
        <v>24</v>
      </c>
      <c r="C16" s="122" t="s">
        <v>23</v>
      </c>
      <c r="D16" s="19"/>
      <c r="E16" s="19"/>
      <c r="F16" s="19"/>
      <c r="G16" s="19"/>
      <c r="H16" s="19"/>
      <c r="I16" s="18"/>
      <c r="J16" s="18"/>
      <c r="K16" s="18"/>
      <c r="L16" s="18"/>
      <c r="M16" s="18"/>
      <c r="N16" s="18"/>
      <c r="O16" s="18"/>
      <c r="P16" s="18"/>
      <c r="Q16" s="18"/>
      <c r="R16" s="18"/>
      <c r="S16" s="18"/>
      <c r="T16" s="17"/>
      <c r="U16" s="17"/>
      <c r="V16" s="17"/>
    </row>
    <row r="17" spans="1:22" s="2" customFormat="1" ht="16.5" customHeight="1" thickBot="1" x14ac:dyDescent="0.25">
      <c r="A17" s="123">
        <v>1</v>
      </c>
      <c r="B17" s="124">
        <v>2</v>
      </c>
      <c r="C17" s="118">
        <v>3</v>
      </c>
      <c r="D17" s="19"/>
      <c r="E17" s="19"/>
      <c r="F17" s="19"/>
      <c r="G17" s="19"/>
      <c r="H17" s="19"/>
      <c r="I17" s="18"/>
      <c r="J17" s="18"/>
      <c r="K17" s="18"/>
      <c r="L17" s="18"/>
      <c r="M17" s="18"/>
      <c r="N17" s="18"/>
      <c r="O17" s="18"/>
      <c r="P17" s="18"/>
      <c r="Q17" s="18"/>
      <c r="R17" s="18"/>
      <c r="S17" s="18"/>
      <c r="T17" s="17"/>
      <c r="U17" s="17"/>
      <c r="V17" s="17"/>
    </row>
    <row r="18" spans="1:22" s="2" customFormat="1" ht="31.5" customHeight="1" x14ac:dyDescent="0.2">
      <c r="A18" s="119" t="s">
        <v>22</v>
      </c>
      <c r="B18" s="120" t="s">
        <v>131</v>
      </c>
      <c r="C18" s="376" t="s">
        <v>550</v>
      </c>
      <c r="D18" s="19"/>
      <c r="E18" s="19"/>
      <c r="F18" s="19"/>
      <c r="G18" s="19"/>
      <c r="H18" s="19"/>
      <c r="I18" s="18"/>
      <c r="J18" s="18"/>
      <c r="K18" s="18"/>
      <c r="L18" s="18"/>
      <c r="M18" s="18"/>
      <c r="N18" s="18"/>
      <c r="O18" s="18"/>
      <c r="P18" s="18"/>
      <c r="Q18" s="18"/>
      <c r="R18" s="18"/>
      <c r="S18" s="18"/>
      <c r="T18" s="17"/>
      <c r="U18" s="17"/>
      <c r="V18" s="17"/>
    </row>
    <row r="19" spans="1:22" s="2" customFormat="1" ht="143.25" customHeight="1" x14ac:dyDescent="0.2">
      <c r="A19" s="95" t="s">
        <v>20</v>
      </c>
      <c r="B19" s="96" t="s">
        <v>21</v>
      </c>
      <c r="C19" s="376" t="s">
        <v>584</v>
      </c>
      <c r="D19" s="19"/>
      <c r="E19" s="19"/>
      <c r="F19" s="19"/>
      <c r="G19" s="19"/>
      <c r="H19" s="19"/>
      <c r="I19" s="18"/>
      <c r="J19" s="18"/>
      <c r="K19" s="18"/>
      <c r="L19" s="18"/>
      <c r="M19" s="18"/>
      <c r="N19" s="18"/>
      <c r="O19" s="18"/>
      <c r="P19" s="18"/>
      <c r="Q19" s="18"/>
      <c r="R19" s="18"/>
      <c r="S19" s="18"/>
      <c r="T19" s="17"/>
      <c r="U19" s="17"/>
      <c r="V19" s="17"/>
    </row>
    <row r="20" spans="1:22" s="20" customFormat="1" ht="49.5" x14ac:dyDescent="0.2">
      <c r="A20" s="97" t="s">
        <v>19</v>
      </c>
      <c r="B20" s="98" t="s">
        <v>173</v>
      </c>
      <c r="C20" s="376" t="s">
        <v>551</v>
      </c>
      <c r="D20" s="23"/>
      <c r="E20" s="23"/>
      <c r="F20" s="23"/>
      <c r="G20" s="23"/>
      <c r="H20" s="22"/>
      <c r="I20" s="22"/>
      <c r="J20" s="22"/>
      <c r="K20" s="22"/>
      <c r="L20" s="22"/>
      <c r="M20" s="22"/>
      <c r="N20" s="22"/>
      <c r="O20" s="22"/>
      <c r="P20" s="22"/>
      <c r="Q20" s="22"/>
      <c r="R20" s="22"/>
      <c r="S20" s="21"/>
      <c r="T20" s="21"/>
      <c r="U20" s="21"/>
      <c r="V20" s="21"/>
    </row>
    <row r="21" spans="1:22" s="20" customFormat="1" ht="33" x14ac:dyDescent="0.2">
      <c r="A21" s="97" t="s">
        <v>18</v>
      </c>
      <c r="B21" s="98" t="s">
        <v>30</v>
      </c>
      <c r="C21" s="376" t="s">
        <v>547</v>
      </c>
      <c r="D21" s="23"/>
      <c r="E21" s="23"/>
      <c r="F21" s="23"/>
      <c r="G21" s="23"/>
      <c r="H21" s="22"/>
      <c r="I21" s="22"/>
      <c r="J21" s="22"/>
      <c r="K21" s="22"/>
      <c r="L21" s="22"/>
      <c r="M21" s="22"/>
      <c r="N21" s="22"/>
      <c r="O21" s="22"/>
      <c r="P21" s="22"/>
      <c r="Q21" s="22"/>
      <c r="R21" s="22"/>
      <c r="S21" s="21"/>
      <c r="T21" s="21"/>
      <c r="U21" s="21"/>
      <c r="V21" s="21"/>
    </row>
    <row r="22" spans="1:22" s="20" customFormat="1" ht="49.5" x14ac:dyDescent="0.2">
      <c r="A22" s="97" t="s">
        <v>16</v>
      </c>
      <c r="B22" s="98" t="s">
        <v>29</v>
      </c>
      <c r="C22" s="376" t="s">
        <v>585</v>
      </c>
      <c r="D22" s="23"/>
      <c r="E22" s="23"/>
      <c r="F22" s="23"/>
      <c r="G22" s="23"/>
      <c r="H22" s="22"/>
      <c r="I22" s="22"/>
      <c r="J22" s="22"/>
      <c r="K22" s="22"/>
      <c r="L22" s="22"/>
      <c r="M22" s="22"/>
      <c r="N22" s="22"/>
      <c r="O22" s="22"/>
      <c r="P22" s="22"/>
      <c r="Q22" s="22"/>
      <c r="R22" s="22"/>
      <c r="S22" s="21"/>
      <c r="T22" s="21"/>
      <c r="U22" s="21"/>
      <c r="V22" s="21"/>
    </row>
    <row r="23" spans="1:22" s="20" customFormat="1" ht="18.75" x14ac:dyDescent="0.2">
      <c r="A23" s="97" t="s">
        <v>15</v>
      </c>
      <c r="B23" s="98" t="s">
        <v>174</v>
      </c>
      <c r="C23" s="376" t="s">
        <v>545</v>
      </c>
      <c r="D23" s="23"/>
      <c r="E23" s="23"/>
      <c r="F23" s="23"/>
      <c r="G23" s="23"/>
      <c r="H23" s="22"/>
      <c r="I23" s="22"/>
      <c r="J23" s="22"/>
      <c r="K23" s="22"/>
      <c r="L23" s="22"/>
      <c r="M23" s="22"/>
      <c r="N23" s="22"/>
      <c r="O23" s="22"/>
      <c r="P23" s="22"/>
      <c r="Q23" s="22"/>
      <c r="R23" s="22"/>
      <c r="S23" s="21"/>
      <c r="T23" s="21"/>
      <c r="U23" s="21"/>
      <c r="V23" s="21"/>
    </row>
    <row r="24" spans="1:22" s="20" customFormat="1" ht="33" x14ac:dyDescent="0.2">
      <c r="A24" s="97" t="s">
        <v>13</v>
      </c>
      <c r="B24" s="98" t="s">
        <v>175</v>
      </c>
      <c r="C24" s="376" t="s">
        <v>545</v>
      </c>
      <c r="D24" s="23"/>
      <c r="E24" s="23"/>
      <c r="F24" s="23"/>
      <c r="G24" s="23"/>
      <c r="H24" s="22"/>
      <c r="I24" s="22"/>
      <c r="J24" s="22"/>
      <c r="K24" s="22"/>
      <c r="L24" s="22"/>
      <c r="M24" s="22"/>
      <c r="N24" s="22"/>
      <c r="O24" s="22"/>
      <c r="P24" s="22"/>
      <c r="Q24" s="22"/>
      <c r="R24" s="22"/>
      <c r="S24" s="21"/>
      <c r="T24" s="21"/>
      <c r="U24" s="21"/>
      <c r="V24" s="21"/>
    </row>
    <row r="25" spans="1:22" s="20" customFormat="1" ht="33" x14ac:dyDescent="0.2">
      <c r="A25" s="97" t="s">
        <v>11</v>
      </c>
      <c r="B25" s="98" t="s">
        <v>176</v>
      </c>
      <c r="C25" s="376" t="s">
        <v>545</v>
      </c>
      <c r="D25" s="23"/>
      <c r="E25" s="23"/>
      <c r="F25" s="23"/>
      <c r="G25" s="23"/>
      <c r="H25" s="22"/>
      <c r="I25" s="22"/>
      <c r="J25" s="22"/>
      <c r="K25" s="22"/>
      <c r="L25" s="22"/>
      <c r="M25" s="22"/>
      <c r="N25" s="22"/>
      <c r="O25" s="22"/>
      <c r="P25" s="22"/>
      <c r="Q25" s="22"/>
      <c r="R25" s="22"/>
      <c r="S25" s="21"/>
      <c r="T25" s="21"/>
      <c r="U25" s="21"/>
      <c r="V25" s="21"/>
    </row>
    <row r="26" spans="1:22" s="20" customFormat="1" ht="33" x14ac:dyDescent="0.2">
      <c r="A26" s="97" t="s">
        <v>28</v>
      </c>
      <c r="B26" s="98" t="s">
        <v>177</v>
      </c>
      <c r="C26" s="376" t="s">
        <v>545</v>
      </c>
      <c r="D26" s="23"/>
      <c r="E26" s="23"/>
      <c r="F26" s="23"/>
      <c r="G26" s="23"/>
      <c r="H26" s="22"/>
      <c r="I26" s="22"/>
      <c r="J26" s="22"/>
      <c r="K26" s="22"/>
      <c r="L26" s="22"/>
      <c r="M26" s="22"/>
      <c r="N26" s="22"/>
      <c r="O26" s="22"/>
      <c r="P26" s="22"/>
      <c r="Q26" s="22"/>
      <c r="R26" s="22"/>
      <c r="S26" s="21"/>
      <c r="T26" s="21"/>
      <c r="U26" s="21"/>
      <c r="V26" s="21"/>
    </row>
    <row r="27" spans="1:22" s="20" customFormat="1" ht="33" x14ac:dyDescent="0.2">
      <c r="A27" s="97" t="s">
        <v>26</v>
      </c>
      <c r="B27" s="98" t="s">
        <v>178</v>
      </c>
      <c r="C27" s="376" t="s">
        <v>545</v>
      </c>
      <c r="D27" s="23"/>
      <c r="E27" s="23"/>
      <c r="F27" s="23"/>
      <c r="G27" s="23"/>
      <c r="H27" s="22"/>
      <c r="I27" s="22"/>
      <c r="J27" s="22"/>
      <c r="K27" s="22"/>
      <c r="L27" s="22"/>
      <c r="M27" s="22"/>
      <c r="N27" s="22"/>
      <c r="O27" s="22"/>
      <c r="P27" s="22"/>
      <c r="Q27" s="22"/>
      <c r="R27" s="22"/>
      <c r="S27" s="21"/>
      <c r="T27" s="21"/>
      <c r="U27" s="21"/>
      <c r="V27" s="21"/>
    </row>
    <row r="28" spans="1:22" s="20" customFormat="1" ht="66" x14ac:dyDescent="0.2">
      <c r="A28" s="97" t="s">
        <v>25</v>
      </c>
      <c r="B28" s="98" t="s">
        <v>179</v>
      </c>
      <c r="C28" s="376" t="s">
        <v>546</v>
      </c>
      <c r="D28" s="23"/>
      <c r="E28" s="23"/>
      <c r="F28" s="23"/>
      <c r="G28" s="23"/>
      <c r="H28" s="22"/>
      <c r="I28" s="22"/>
      <c r="J28" s="22"/>
      <c r="K28" s="22"/>
      <c r="L28" s="22"/>
      <c r="M28" s="22"/>
      <c r="N28" s="22"/>
      <c r="O28" s="22"/>
      <c r="P28" s="22"/>
      <c r="Q28" s="22"/>
      <c r="R28" s="22"/>
      <c r="S28" s="21"/>
      <c r="T28" s="21"/>
      <c r="U28" s="21"/>
      <c r="V28" s="21"/>
    </row>
    <row r="29" spans="1:22" ht="82.5" x14ac:dyDescent="0.25">
      <c r="A29" s="97" t="s">
        <v>191</v>
      </c>
      <c r="B29" s="99" t="s">
        <v>180</v>
      </c>
      <c r="C29" s="376" t="s">
        <v>545</v>
      </c>
      <c r="D29" s="16"/>
      <c r="E29" s="16"/>
      <c r="F29" s="16"/>
      <c r="G29" s="16"/>
      <c r="H29" s="16"/>
      <c r="I29" s="16"/>
      <c r="J29" s="16"/>
      <c r="K29" s="16"/>
      <c r="L29" s="16"/>
      <c r="M29" s="16"/>
      <c r="N29" s="16"/>
      <c r="O29" s="16"/>
      <c r="P29" s="16"/>
      <c r="Q29" s="16"/>
      <c r="R29" s="16"/>
      <c r="S29" s="16"/>
      <c r="T29" s="16"/>
      <c r="U29" s="16"/>
      <c r="V29" s="16"/>
    </row>
    <row r="30" spans="1:22" ht="49.5" x14ac:dyDescent="0.25">
      <c r="A30" s="97" t="s">
        <v>183</v>
      </c>
      <c r="B30" s="99" t="s">
        <v>27</v>
      </c>
      <c r="C30" s="376" t="s">
        <v>545</v>
      </c>
      <c r="D30" s="16"/>
      <c r="E30" s="16"/>
      <c r="F30" s="16"/>
      <c r="G30" s="16"/>
      <c r="H30" s="16"/>
      <c r="I30" s="16"/>
      <c r="J30" s="16"/>
      <c r="K30" s="16"/>
      <c r="L30" s="16"/>
      <c r="M30" s="16"/>
      <c r="N30" s="16"/>
      <c r="O30" s="16"/>
      <c r="P30" s="16"/>
      <c r="Q30" s="16"/>
      <c r="R30" s="16"/>
      <c r="S30" s="16"/>
      <c r="T30" s="16"/>
      <c r="U30" s="16"/>
      <c r="V30" s="16"/>
    </row>
    <row r="31" spans="1:22" ht="33" x14ac:dyDescent="0.25">
      <c r="A31" s="97" t="s">
        <v>192</v>
      </c>
      <c r="B31" s="99" t="s">
        <v>181</v>
      </c>
      <c r="C31" s="376" t="s">
        <v>137</v>
      </c>
      <c r="D31" s="16"/>
      <c r="E31" s="16"/>
      <c r="F31" s="16"/>
      <c r="G31" s="16"/>
      <c r="H31" s="16"/>
      <c r="I31" s="16"/>
      <c r="J31" s="16"/>
      <c r="K31" s="16"/>
      <c r="L31" s="16"/>
      <c r="M31" s="16"/>
      <c r="N31" s="16"/>
      <c r="O31" s="16"/>
      <c r="P31" s="16"/>
      <c r="Q31" s="16"/>
      <c r="R31" s="16"/>
      <c r="S31" s="16"/>
      <c r="T31" s="16"/>
      <c r="U31" s="16"/>
      <c r="V31" s="16"/>
    </row>
    <row r="32" spans="1:22" ht="16.5" x14ac:dyDescent="0.25">
      <c r="A32" s="97" t="s">
        <v>184</v>
      </c>
      <c r="B32" s="99" t="s">
        <v>182</v>
      </c>
      <c r="C32" s="376" t="s">
        <v>137</v>
      </c>
      <c r="D32" s="16"/>
      <c r="E32" s="16"/>
      <c r="F32" s="16"/>
      <c r="G32" s="16"/>
      <c r="H32" s="16"/>
      <c r="I32" s="16"/>
      <c r="J32" s="16"/>
      <c r="K32" s="16"/>
      <c r="L32" s="16"/>
      <c r="M32" s="16"/>
      <c r="N32" s="16"/>
      <c r="O32" s="16"/>
      <c r="P32" s="16"/>
      <c r="Q32" s="16"/>
      <c r="R32" s="16"/>
      <c r="S32" s="16"/>
      <c r="T32" s="16"/>
      <c r="U32" s="16"/>
      <c r="V32" s="16"/>
    </row>
    <row r="33" spans="1:22" ht="23.25" customHeight="1" x14ac:dyDescent="0.25">
      <c r="A33" s="97" t="s">
        <v>193</v>
      </c>
      <c r="B33" s="99" t="s">
        <v>120</v>
      </c>
      <c r="C33" s="376" t="s">
        <v>545</v>
      </c>
      <c r="D33" s="16"/>
      <c r="E33" s="16"/>
      <c r="F33" s="16"/>
      <c r="G33" s="16"/>
      <c r="H33" s="16"/>
      <c r="I33" s="16"/>
      <c r="J33" s="16"/>
      <c r="K33" s="16"/>
      <c r="L33" s="16"/>
      <c r="M33" s="16"/>
      <c r="N33" s="16"/>
      <c r="O33" s="16"/>
      <c r="P33" s="16"/>
      <c r="Q33" s="16"/>
      <c r="R33" s="16"/>
      <c r="S33" s="16"/>
      <c r="T33" s="16"/>
      <c r="U33" s="16"/>
      <c r="V33" s="16"/>
    </row>
    <row r="34" spans="1:22" ht="15.75" x14ac:dyDescent="0.25">
      <c r="A34" s="416"/>
      <c r="B34" s="417"/>
      <c r="C34" s="418"/>
      <c r="D34" s="16"/>
      <c r="E34" s="16"/>
      <c r="F34" s="16"/>
      <c r="G34" s="16"/>
      <c r="H34" s="16"/>
      <c r="I34" s="16"/>
      <c r="J34" s="16"/>
      <c r="K34" s="16"/>
      <c r="L34" s="16"/>
      <c r="M34" s="16"/>
      <c r="N34" s="16"/>
      <c r="O34" s="16"/>
      <c r="P34" s="16"/>
      <c r="Q34" s="16"/>
      <c r="R34" s="16"/>
      <c r="S34" s="16"/>
      <c r="T34" s="16"/>
      <c r="U34" s="16"/>
      <c r="V34" s="16"/>
    </row>
    <row r="35" spans="1:22" ht="49.5" x14ac:dyDescent="0.25">
      <c r="A35" s="97" t="s">
        <v>185</v>
      </c>
      <c r="B35" s="99" t="s">
        <v>226</v>
      </c>
      <c r="C35" s="376" t="s">
        <v>606</v>
      </c>
      <c r="D35" s="16"/>
      <c r="E35" s="16"/>
      <c r="F35" s="16"/>
      <c r="G35" s="16"/>
      <c r="H35" s="16"/>
      <c r="I35" s="16"/>
      <c r="J35" s="16"/>
      <c r="K35" s="16"/>
      <c r="L35" s="16"/>
      <c r="M35" s="16"/>
      <c r="N35" s="16"/>
      <c r="O35" s="16"/>
      <c r="P35" s="16"/>
      <c r="Q35" s="16"/>
      <c r="R35" s="16"/>
      <c r="S35" s="16"/>
      <c r="T35" s="16"/>
      <c r="U35" s="16"/>
      <c r="V35" s="16"/>
    </row>
    <row r="36" spans="1:22" ht="82.5" x14ac:dyDescent="0.25">
      <c r="A36" s="97" t="s">
        <v>194</v>
      </c>
      <c r="B36" s="99" t="s">
        <v>215</v>
      </c>
      <c r="C36" s="376" t="s">
        <v>537</v>
      </c>
      <c r="D36" s="16"/>
      <c r="E36" s="16"/>
      <c r="F36" s="16"/>
      <c r="G36" s="16"/>
      <c r="H36" s="16"/>
      <c r="I36" s="16"/>
      <c r="J36" s="16"/>
      <c r="K36" s="16"/>
      <c r="L36" s="16"/>
      <c r="M36" s="16"/>
      <c r="N36" s="16"/>
      <c r="O36" s="16"/>
      <c r="P36" s="16"/>
      <c r="Q36" s="16"/>
      <c r="R36" s="16"/>
      <c r="S36" s="16"/>
      <c r="T36" s="16"/>
      <c r="U36" s="16"/>
      <c r="V36" s="16"/>
    </row>
    <row r="37" spans="1:22" ht="66" x14ac:dyDescent="0.25">
      <c r="A37" s="97" t="s">
        <v>186</v>
      </c>
      <c r="B37" s="99" t="s">
        <v>225</v>
      </c>
      <c r="C37" s="376" t="s">
        <v>537</v>
      </c>
      <c r="D37" s="16"/>
      <c r="E37" s="16"/>
      <c r="F37" s="16"/>
      <c r="G37" s="16"/>
      <c r="H37" s="16"/>
      <c r="I37" s="16"/>
      <c r="J37" s="16"/>
      <c r="K37" s="16"/>
      <c r="L37" s="16"/>
      <c r="M37" s="16"/>
      <c r="N37" s="16"/>
      <c r="O37" s="16"/>
      <c r="P37" s="16"/>
      <c r="Q37" s="16"/>
      <c r="R37" s="16"/>
      <c r="S37" s="16"/>
      <c r="T37" s="16"/>
      <c r="U37" s="16"/>
      <c r="V37" s="16"/>
    </row>
    <row r="38" spans="1:22" ht="148.5" x14ac:dyDescent="0.25">
      <c r="A38" s="97" t="s">
        <v>197</v>
      </c>
      <c r="B38" s="99" t="s">
        <v>198</v>
      </c>
      <c r="C38" s="376" t="s">
        <v>137</v>
      </c>
      <c r="D38" s="16"/>
      <c r="E38" s="16"/>
      <c r="F38" s="16"/>
      <c r="G38" s="16"/>
      <c r="H38" s="16"/>
      <c r="I38" s="16"/>
      <c r="J38" s="16"/>
      <c r="K38" s="16"/>
      <c r="L38" s="16"/>
      <c r="M38" s="16"/>
      <c r="N38" s="16"/>
      <c r="O38" s="16"/>
      <c r="P38" s="16"/>
      <c r="Q38" s="16"/>
      <c r="R38" s="16"/>
      <c r="S38" s="16"/>
      <c r="T38" s="16"/>
      <c r="U38" s="16"/>
      <c r="V38" s="16"/>
    </row>
    <row r="39" spans="1:22" ht="82.5" x14ac:dyDescent="0.25">
      <c r="A39" s="97" t="s">
        <v>187</v>
      </c>
      <c r="B39" s="99" t="s">
        <v>219</v>
      </c>
      <c r="C39" s="376" t="s">
        <v>137</v>
      </c>
      <c r="D39" s="16"/>
      <c r="E39" s="16"/>
      <c r="F39" s="16"/>
      <c r="G39" s="16"/>
      <c r="H39" s="16"/>
      <c r="I39" s="16"/>
      <c r="J39" s="16"/>
      <c r="K39" s="16"/>
      <c r="L39" s="16"/>
      <c r="M39" s="16"/>
      <c r="N39" s="16"/>
      <c r="O39" s="16"/>
      <c r="P39" s="16"/>
      <c r="Q39" s="16"/>
      <c r="R39" s="16"/>
      <c r="S39" s="16"/>
      <c r="T39" s="16"/>
      <c r="U39" s="16"/>
      <c r="V39" s="16"/>
    </row>
    <row r="40" spans="1:22" ht="82.5" x14ac:dyDescent="0.25">
      <c r="A40" s="97" t="s">
        <v>216</v>
      </c>
      <c r="B40" s="99" t="s">
        <v>220</v>
      </c>
      <c r="C40" s="376" t="s">
        <v>137</v>
      </c>
      <c r="D40" s="16"/>
      <c r="E40" s="16"/>
      <c r="F40" s="16"/>
      <c r="G40" s="16"/>
      <c r="H40" s="16"/>
      <c r="I40" s="16"/>
      <c r="J40" s="16"/>
      <c r="K40" s="16"/>
      <c r="L40" s="16"/>
      <c r="M40" s="16"/>
      <c r="N40" s="16"/>
      <c r="O40" s="16"/>
      <c r="P40" s="16"/>
      <c r="Q40" s="16"/>
      <c r="R40" s="16"/>
      <c r="S40" s="16"/>
      <c r="T40" s="16"/>
      <c r="U40" s="16"/>
      <c r="V40" s="16"/>
    </row>
    <row r="41" spans="1:22" ht="83.25" thickBot="1" x14ac:dyDescent="0.3">
      <c r="A41" s="100" t="s">
        <v>188</v>
      </c>
      <c r="B41" s="101" t="s">
        <v>221</v>
      </c>
      <c r="C41" s="376" t="s">
        <v>137</v>
      </c>
      <c r="D41" s="16"/>
      <c r="E41" s="16"/>
      <c r="F41" s="16"/>
      <c r="G41" s="16"/>
      <c r="H41" s="16"/>
      <c r="I41" s="16"/>
      <c r="J41" s="16"/>
      <c r="K41" s="16"/>
      <c r="L41" s="16"/>
      <c r="M41" s="16"/>
      <c r="N41" s="16"/>
      <c r="O41" s="16"/>
      <c r="P41" s="16"/>
      <c r="Q41" s="16"/>
      <c r="R41" s="16"/>
      <c r="S41" s="16"/>
      <c r="T41" s="16"/>
      <c r="U41" s="16"/>
      <c r="V41" s="16"/>
    </row>
    <row r="42" spans="1:22" ht="16.5" thickBot="1" x14ac:dyDescent="0.3">
      <c r="A42" s="419"/>
      <c r="B42" s="420"/>
      <c r="C42" s="420"/>
      <c r="D42" s="16"/>
      <c r="E42" s="16"/>
      <c r="F42" s="16"/>
      <c r="G42" s="16"/>
      <c r="H42" s="16"/>
      <c r="I42" s="16"/>
      <c r="J42" s="16"/>
      <c r="K42" s="16"/>
      <c r="L42" s="16"/>
      <c r="M42" s="16"/>
      <c r="N42" s="16"/>
      <c r="O42" s="16"/>
      <c r="P42" s="16"/>
      <c r="Q42" s="16"/>
      <c r="R42" s="16"/>
      <c r="S42" s="16"/>
      <c r="T42" s="16"/>
      <c r="U42" s="16"/>
      <c r="V42" s="16"/>
    </row>
    <row r="43" spans="1:22" ht="49.5" x14ac:dyDescent="0.25">
      <c r="A43" s="116" t="s">
        <v>217</v>
      </c>
      <c r="B43" s="117" t="s">
        <v>575</v>
      </c>
      <c r="C43" s="306">
        <v>5661.8850000000002</v>
      </c>
      <c r="D43" s="16"/>
      <c r="E43" s="16"/>
      <c r="F43" s="16"/>
      <c r="G43" s="16"/>
      <c r="H43" s="16"/>
      <c r="I43" s="16"/>
      <c r="J43" s="16"/>
      <c r="K43" s="16"/>
      <c r="L43" s="16"/>
      <c r="M43" s="16"/>
      <c r="N43" s="16"/>
      <c r="O43" s="16"/>
      <c r="P43" s="16"/>
      <c r="Q43" s="16"/>
      <c r="R43" s="16"/>
      <c r="S43" s="16"/>
      <c r="T43" s="16"/>
      <c r="U43" s="16"/>
      <c r="V43" s="16"/>
    </row>
    <row r="44" spans="1:22" ht="50.25" thickBot="1" x14ac:dyDescent="0.3">
      <c r="A44" s="100" t="s">
        <v>189</v>
      </c>
      <c r="B44" s="101" t="s">
        <v>590</v>
      </c>
      <c r="C44" s="307">
        <v>542.03099999999995</v>
      </c>
      <c r="D44" s="16"/>
      <c r="E44" s="16"/>
      <c r="F44" s="16"/>
      <c r="G44" s="16"/>
      <c r="H44" s="16"/>
      <c r="I44" s="16"/>
      <c r="J44" s="16"/>
      <c r="K44" s="16"/>
      <c r="L44" s="16"/>
      <c r="M44" s="16"/>
      <c r="N44" s="16"/>
      <c r="O44" s="16"/>
      <c r="P44" s="16"/>
      <c r="Q44" s="16"/>
      <c r="R44" s="16"/>
      <c r="S44" s="16"/>
      <c r="T44" s="16"/>
      <c r="U44" s="16"/>
      <c r="V44" s="16"/>
    </row>
    <row r="45" spans="1:22" x14ac:dyDescent="0.25">
      <c r="A45" s="16"/>
      <c r="B45" s="16"/>
      <c r="C45" s="16"/>
      <c r="D45" s="16"/>
      <c r="E45" s="16"/>
      <c r="F45" s="16"/>
      <c r="G45" s="16"/>
      <c r="H45" s="16"/>
      <c r="I45" s="16"/>
      <c r="J45" s="16"/>
      <c r="K45" s="16"/>
      <c r="L45" s="16"/>
      <c r="M45" s="16"/>
      <c r="N45" s="16"/>
      <c r="O45" s="16"/>
      <c r="P45" s="16"/>
      <c r="Q45" s="16"/>
      <c r="R45" s="16"/>
      <c r="S45" s="16"/>
      <c r="T45" s="16"/>
      <c r="U45" s="16"/>
      <c r="V45" s="16"/>
    </row>
    <row r="46" spans="1:22" x14ac:dyDescent="0.25">
      <c r="A46" s="16"/>
      <c r="B46" s="16"/>
      <c r="C46" s="16"/>
      <c r="D46" s="16"/>
      <c r="E46" s="16"/>
      <c r="F46" s="16"/>
      <c r="G46" s="16"/>
      <c r="H46" s="16"/>
      <c r="I46" s="16"/>
      <c r="J46" s="16"/>
      <c r="K46" s="16"/>
      <c r="L46" s="16"/>
      <c r="M46" s="16"/>
      <c r="N46" s="16"/>
      <c r="O46" s="16"/>
      <c r="P46" s="16"/>
      <c r="Q46" s="16"/>
      <c r="R46" s="16"/>
      <c r="S46" s="16"/>
      <c r="T46" s="16"/>
      <c r="U46" s="16"/>
      <c r="V46" s="16"/>
    </row>
    <row r="47" spans="1:22" x14ac:dyDescent="0.25">
      <c r="A47" s="16"/>
      <c r="B47" s="16"/>
      <c r="C47" s="16"/>
      <c r="D47" s="16"/>
      <c r="E47" s="16"/>
      <c r="F47" s="16"/>
      <c r="G47" s="16"/>
      <c r="H47" s="16"/>
      <c r="I47" s="16"/>
      <c r="J47" s="16"/>
      <c r="K47" s="16"/>
      <c r="L47" s="16"/>
      <c r="M47" s="16"/>
      <c r="N47" s="16"/>
      <c r="O47" s="16"/>
      <c r="P47" s="16"/>
      <c r="Q47" s="16"/>
      <c r="R47" s="16"/>
      <c r="S47" s="16"/>
      <c r="T47" s="16"/>
      <c r="U47" s="16"/>
      <c r="V47" s="16"/>
    </row>
    <row r="48" spans="1:22" x14ac:dyDescent="0.25">
      <c r="A48" s="16"/>
      <c r="B48" s="16"/>
      <c r="C48" s="16"/>
      <c r="D48" s="16"/>
      <c r="E48" s="16"/>
      <c r="F48" s="16"/>
      <c r="G48" s="16"/>
      <c r="H48" s="16"/>
      <c r="I48" s="16"/>
      <c r="J48" s="16"/>
      <c r="K48" s="16"/>
      <c r="L48" s="16"/>
      <c r="M48" s="16"/>
      <c r="N48" s="16"/>
      <c r="O48" s="16"/>
      <c r="P48" s="16"/>
      <c r="Q48" s="16"/>
      <c r="R48" s="16"/>
      <c r="S48" s="16"/>
      <c r="T48" s="16"/>
      <c r="U48" s="16"/>
      <c r="V48" s="16"/>
    </row>
    <row r="49" spans="1:22" x14ac:dyDescent="0.25">
      <c r="A49" s="16"/>
      <c r="B49" s="16"/>
      <c r="C49" s="16"/>
      <c r="D49" s="16"/>
      <c r="E49" s="16"/>
      <c r="F49" s="16"/>
      <c r="G49" s="16"/>
      <c r="H49" s="16"/>
      <c r="I49" s="16"/>
      <c r="J49" s="16"/>
      <c r="K49" s="16"/>
      <c r="L49" s="16"/>
      <c r="M49" s="16"/>
      <c r="N49" s="16"/>
      <c r="O49" s="16"/>
      <c r="P49" s="16"/>
      <c r="Q49" s="16"/>
      <c r="R49" s="16"/>
      <c r="S49" s="16"/>
      <c r="T49" s="16"/>
      <c r="U49" s="16"/>
      <c r="V49" s="16"/>
    </row>
    <row r="50" spans="1:22" x14ac:dyDescent="0.25">
      <c r="A50" s="16"/>
      <c r="B50" s="16"/>
      <c r="C50" s="16"/>
      <c r="D50" s="16"/>
      <c r="E50" s="16"/>
      <c r="F50" s="16"/>
      <c r="G50" s="16"/>
      <c r="H50" s="16"/>
      <c r="I50" s="16"/>
      <c r="J50" s="16"/>
      <c r="K50" s="16"/>
      <c r="L50" s="16"/>
      <c r="M50" s="16"/>
      <c r="N50" s="16"/>
      <c r="O50" s="16"/>
      <c r="P50" s="16"/>
      <c r="Q50" s="16"/>
      <c r="R50" s="16"/>
      <c r="S50" s="16"/>
      <c r="T50" s="16"/>
      <c r="U50" s="16"/>
      <c r="V50" s="16"/>
    </row>
    <row r="51" spans="1:22" x14ac:dyDescent="0.25">
      <c r="A51" s="16"/>
      <c r="B51" s="16"/>
      <c r="C51" s="16"/>
      <c r="D51" s="16"/>
      <c r="E51" s="16"/>
      <c r="F51" s="16"/>
      <c r="G51" s="16"/>
      <c r="H51" s="16"/>
      <c r="I51" s="16"/>
      <c r="J51" s="16"/>
      <c r="K51" s="16"/>
      <c r="L51" s="16"/>
      <c r="M51" s="16"/>
      <c r="N51" s="16"/>
      <c r="O51" s="16"/>
      <c r="P51" s="16"/>
      <c r="Q51" s="16"/>
      <c r="R51" s="16"/>
      <c r="S51" s="16"/>
      <c r="T51" s="16"/>
      <c r="U51" s="16"/>
      <c r="V51" s="16"/>
    </row>
    <row r="52" spans="1:22" x14ac:dyDescent="0.25">
      <c r="A52" s="16"/>
      <c r="B52" s="16"/>
      <c r="C52" s="16"/>
      <c r="D52" s="16"/>
      <c r="E52" s="16"/>
      <c r="F52" s="16"/>
      <c r="G52" s="16"/>
      <c r="H52" s="16"/>
      <c r="I52" s="16"/>
      <c r="J52" s="16"/>
      <c r="K52" s="16"/>
      <c r="L52" s="16"/>
      <c r="M52" s="16"/>
      <c r="N52" s="16"/>
      <c r="O52" s="16"/>
      <c r="P52" s="16"/>
      <c r="Q52" s="16"/>
      <c r="R52" s="16"/>
      <c r="S52" s="16"/>
      <c r="T52" s="16"/>
      <c r="U52" s="16"/>
      <c r="V52" s="16"/>
    </row>
    <row r="53" spans="1:22" x14ac:dyDescent="0.25">
      <c r="A53" s="16"/>
      <c r="B53" s="16"/>
      <c r="C53" s="16"/>
      <c r="D53" s="16"/>
      <c r="E53" s="16"/>
      <c r="F53" s="16"/>
      <c r="G53" s="16"/>
      <c r="H53" s="16"/>
      <c r="I53" s="16"/>
      <c r="J53" s="16"/>
      <c r="K53" s="16"/>
      <c r="L53" s="16"/>
      <c r="M53" s="16"/>
      <c r="N53" s="16"/>
      <c r="O53" s="16"/>
      <c r="P53" s="16"/>
      <c r="Q53" s="16"/>
      <c r="R53" s="16"/>
      <c r="S53" s="16"/>
      <c r="T53" s="16"/>
      <c r="U53" s="16"/>
      <c r="V53" s="16"/>
    </row>
    <row r="54" spans="1:22" x14ac:dyDescent="0.25">
      <c r="A54" s="16"/>
      <c r="B54" s="16"/>
      <c r="C54" s="16"/>
      <c r="D54" s="16"/>
      <c r="E54" s="16"/>
      <c r="F54" s="16"/>
      <c r="G54" s="16"/>
      <c r="H54" s="16"/>
      <c r="I54" s="16"/>
      <c r="J54" s="16"/>
      <c r="K54" s="16"/>
      <c r="L54" s="16"/>
      <c r="M54" s="16"/>
      <c r="N54" s="16"/>
      <c r="O54" s="16"/>
      <c r="P54" s="16"/>
      <c r="Q54" s="16"/>
      <c r="R54" s="16"/>
      <c r="S54" s="16"/>
      <c r="T54" s="16"/>
      <c r="U54" s="16"/>
      <c r="V54" s="16"/>
    </row>
    <row r="55" spans="1:22" x14ac:dyDescent="0.25">
      <c r="A55" s="16"/>
      <c r="B55" s="16"/>
      <c r="C55" s="16"/>
      <c r="D55" s="16"/>
      <c r="E55" s="16"/>
      <c r="F55" s="16"/>
      <c r="G55" s="16"/>
      <c r="H55" s="16"/>
      <c r="I55" s="16"/>
      <c r="J55" s="16"/>
      <c r="K55" s="16"/>
      <c r="L55" s="16"/>
      <c r="M55" s="16"/>
      <c r="N55" s="16"/>
      <c r="O55" s="16"/>
      <c r="P55" s="16"/>
      <c r="Q55" s="16"/>
      <c r="R55" s="16"/>
      <c r="S55" s="16"/>
      <c r="T55" s="16"/>
      <c r="U55" s="16"/>
      <c r="V55" s="16"/>
    </row>
    <row r="56" spans="1:22" x14ac:dyDescent="0.25">
      <c r="A56" s="16"/>
      <c r="B56" s="16"/>
      <c r="C56" s="16"/>
      <c r="D56" s="16"/>
      <c r="E56" s="16"/>
      <c r="F56" s="16"/>
      <c r="G56" s="16"/>
      <c r="H56" s="16"/>
      <c r="I56" s="16"/>
      <c r="J56" s="16"/>
      <c r="K56" s="16"/>
      <c r="L56" s="16"/>
      <c r="M56" s="16"/>
      <c r="N56" s="16"/>
      <c r="O56" s="16"/>
      <c r="P56" s="16"/>
      <c r="Q56" s="16"/>
      <c r="R56" s="16"/>
      <c r="S56" s="16"/>
      <c r="T56" s="16"/>
      <c r="U56" s="16"/>
      <c r="V56" s="16"/>
    </row>
    <row r="57" spans="1:22" x14ac:dyDescent="0.25">
      <c r="A57" s="16"/>
      <c r="B57" s="16"/>
      <c r="C57" s="16"/>
      <c r="D57" s="16"/>
      <c r="E57" s="16"/>
      <c r="F57" s="16"/>
      <c r="G57" s="16"/>
      <c r="H57" s="16"/>
      <c r="I57" s="16"/>
      <c r="J57" s="16"/>
      <c r="K57" s="16"/>
      <c r="L57" s="16"/>
      <c r="M57" s="16"/>
      <c r="N57" s="16"/>
      <c r="O57" s="16"/>
      <c r="P57" s="16"/>
      <c r="Q57" s="16"/>
      <c r="R57" s="16"/>
      <c r="S57" s="16"/>
      <c r="T57" s="16"/>
      <c r="U57" s="16"/>
      <c r="V57" s="16"/>
    </row>
    <row r="58" spans="1:22" x14ac:dyDescent="0.25">
      <c r="A58" s="16"/>
      <c r="B58" s="16"/>
      <c r="C58" s="16"/>
      <c r="D58" s="16"/>
      <c r="E58" s="16"/>
      <c r="F58" s="16"/>
      <c r="G58" s="16"/>
      <c r="H58" s="16"/>
      <c r="I58" s="16"/>
      <c r="J58" s="16"/>
      <c r="K58" s="16"/>
      <c r="L58" s="16"/>
      <c r="M58" s="16"/>
      <c r="N58" s="16"/>
      <c r="O58" s="16"/>
      <c r="P58" s="16"/>
      <c r="Q58" s="16"/>
      <c r="R58" s="16"/>
      <c r="S58" s="16"/>
      <c r="T58" s="16"/>
      <c r="U58" s="16"/>
      <c r="V58" s="16"/>
    </row>
    <row r="59" spans="1:22" x14ac:dyDescent="0.25">
      <c r="A59" s="16"/>
      <c r="B59" s="16"/>
      <c r="C59" s="16"/>
      <c r="D59" s="16"/>
      <c r="E59" s="16"/>
      <c r="F59" s="16"/>
      <c r="G59" s="16"/>
      <c r="H59" s="16"/>
      <c r="I59" s="16"/>
      <c r="J59" s="16"/>
      <c r="K59" s="16"/>
      <c r="L59" s="16"/>
      <c r="M59" s="16"/>
      <c r="N59" s="16"/>
      <c r="O59" s="16"/>
      <c r="P59" s="16"/>
      <c r="Q59" s="16"/>
      <c r="R59" s="16"/>
      <c r="S59" s="16"/>
      <c r="T59" s="16"/>
      <c r="U59" s="16"/>
      <c r="V59" s="16"/>
    </row>
    <row r="60" spans="1:22" x14ac:dyDescent="0.25">
      <c r="A60" s="16"/>
      <c r="B60" s="16"/>
      <c r="C60" s="16"/>
      <c r="D60" s="16"/>
      <c r="E60" s="16"/>
      <c r="F60" s="16"/>
      <c r="G60" s="16"/>
      <c r="H60" s="16"/>
      <c r="I60" s="16"/>
      <c r="J60" s="16"/>
      <c r="K60" s="16"/>
      <c r="L60" s="16"/>
      <c r="M60" s="16"/>
      <c r="N60" s="16"/>
      <c r="O60" s="16"/>
      <c r="P60" s="16"/>
      <c r="Q60" s="16"/>
      <c r="R60" s="16"/>
      <c r="S60" s="16"/>
      <c r="T60" s="16"/>
      <c r="U60" s="16"/>
      <c r="V60" s="16"/>
    </row>
    <row r="61" spans="1:22" x14ac:dyDescent="0.25">
      <c r="A61" s="16"/>
      <c r="B61" s="16"/>
      <c r="C61" s="16"/>
      <c r="D61" s="16"/>
      <c r="E61" s="16"/>
      <c r="F61" s="16"/>
      <c r="G61" s="16"/>
      <c r="H61" s="16"/>
      <c r="I61" s="16"/>
      <c r="J61" s="16"/>
      <c r="K61" s="16"/>
      <c r="L61" s="16"/>
      <c r="M61" s="16"/>
      <c r="N61" s="16"/>
      <c r="O61" s="16"/>
      <c r="P61" s="16"/>
      <c r="Q61" s="16"/>
      <c r="R61" s="16"/>
      <c r="S61" s="16"/>
      <c r="T61" s="16"/>
      <c r="U61" s="16"/>
      <c r="V61" s="16"/>
    </row>
    <row r="62" spans="1:22" x14ac:dyDescent="0.25">
      <c r="A62" s="16"/>
      <c r="B62" s="16"/>
      <c r="C62" s="16"/>
      <c r="D62" s="16"/>
      <c r="E62" s="16"/>
      <c r="F62" s="16"/>
      <c r="G62" s="16"/>
      <c r="H62" s="16"/>
      <c r="I62" s="16"/>
      <c r="J62" s="16"/>
      <c r="K62" s="16"/>
      <c r="L62" s="16"/>
      <c r="M62" s="16"/>
      <c r="N62" s="16"/>
      <c r="O62" s="16"/>
      <c r="P62" s="16"/>
      <c r="Q62" s="16"/>
      <c r="R62" s="16"/>
      <c r="S62" s="16"/>
      <c r="T62" s="16"/>
      <c r="U62" s="16"/>
      <c r="V62" s="16"/>
    </row>
    <row r="63" spans="1:22" x14ac:dyDescent="0.25">
      <c r="A63" s="16"/>
      <c r="B63" s="16"/>
      <c r="C63" s="16"/>
      <c r="D63" s="16"/>
      <c r="E63" s="16"/>
      <c r="F63" s="16"/>
      <c r="G63" s="16"/>
      <c r="H63" s="16"/>
      <c r="I63" s="16"/>
      <c r="J63" s="16"/>
      <c r="K63" s="16"/>
      <c r="L63" s="16"/>
      <c r="M63" s="16"/>
      <c r="N63" s="16"/>
      <c r="O63" s="16"/>
      <c r="P63" s="16"/>
      <c r="Q63" s="16"/>
      <c r="R63" s="16"/>
      <c r="S63" s="16"/>
      <c r="T63" s="16"/>
      <c r="U63" s="16"/>
      <c r="V63" s="16"/>
    </row>
    <row r="64" spans="1:22" x14ac:dyDescent="0.25">
      <c r="A64" s="16"/>
      <c r="B64" s="16"/>
      <c r="C64" s="16"/>
      <c r="D64" s="16"/>
      <c r="E64" s="16"/>
      <c r="F64" s="16"/>
      <c r="G64" s="16"/>
      <c r="H64" s="16"/>
      <c r="I64" s="16"/>
      <c r="J64" s="16"/>
      <c r="K64" s="16"/>
      <c r="L64" s="16"/>
      <c r="M64" s="16"/>
      <c r="N64" s="16"/>
      <c r="O64" s="16"/>
      <c r="P64" s="16"/>
      <c r="Q64" s="16"/>
      <c r="R64" s="16"/>
      <c r="S64" s="16"/>
      <c r="T64" s="16"/>
      <c r="U64" s="16"/>
      <c r="V64" s="16"/>
    </row>
    <row r="65" spans="1:22" x14ac:dyDescent="0.25">
      <c r="A65" s="16"/>
      <c r="B65" s="16"/>
      <c r="C65" s="16"/>
      <c r="D65" s="16"/>
      <c r="E65" s="16"/>
      <c r="F65" s="16"/>
      <c r="G65" s="16"/>
      <c r="H65" s="16"/>
      <c r="I65" s="16"/>
      <c r="J65" s="16"/>
      <c r="K65" s="16"/>
      <c r="L65" s="16"/>
      <c r="M65" s="16"/>
      <c r="N65" s="16"/>
      <c r="O65" s="16"/>
      <c r="P65" s="16"/>
      <c r="Q65" s="16"/>
      <c r="R65" s="16"/>
      <c r="S65" s="16"/>
      <c r="T65" s="16"/>
      <c r="U65" s="16"/>
      <c r="V65" s="16"/>
    </row>
    <row r="66" spans="1:22" x14ac:dyDescent="0.25">
      <c r="A66" s="16"/>
      <c r="B66" s="16"/>
      <c r="C66" s="16"/>
      <c r="D66" s="16"/>
      <c r="E66" s="16"/>
      <c r="F66" s="16"/>
      <c r="G66" s="16"/>
      <c r="H66" s="16"/>
      <c r="I66" s="16"/>
      <c r="J66" s="16"/>
      <c r="K66" s="16"/>
      <c r="L66" s="16"/>
      <c r="M66" s="16"/>
      <c r="N66" s="16"/>
      <c r="O66" s="16"/>
      <c r="P66" s="16"/>
      <c r="Q66" s="16"/>
      <c r="R66" s="16"/>
      <c r="S66" s="16"/>
      <c r="T66" s="16"/>
      <c r="U66" s="16"/>
      <c r="V66" s="16"/>
    </row>
    <row r="67" spans="1:22" x14ac:dyDescent="0.25">
      <c r="A67" s="16"/>
      <c r="B67" s="16"/>
      <c r="C67" s="16"/>
      <c r="D67" s="16"/>
      <c r="E67" s="16"/>
      <c r="F67" s="16"/>
      <c r="G67" s="16"/>
      <c r="H67" s="16"/>
      <c r="I67" s="16"/>
      <c r="J67" s="16"/>
      <c r="K67" s="16"/>
      <c r="L67" s="16"/>
      <c r="M67" s="16"/>
      <c r="N67" s="16"/>
      <c r="O67" s="16"/>
      <c r="P67" s="16"/>
      <c r="Q67" s="16"/>
      <c r="R67" s="16"/>
      <c r="S67" s="16"/>
      <c r="T67" s="16"/>
      <c r="U67" s="16"/>
      <c r="V67" s="16"/>
    </row>
    <row r="68" spans="1:22" x14ac:dyDescent="0.25">
      <c r="A68" s="16"/>
      <c r="B68" s="16"/>
      <c r="C68" s="16"/>
      <c r="D68" s="16"/>
      <c r="E68" s="16"/>
      <c r="F68" s="16"/>
      <c r="G68" s="16"/>
      <c r="H68" s="16"/>
      <c r="I68" s="16"/>
      <c r="J68" s="16"/>
      <c r="K68" s="16"/>
      <c r="L68" s="16"/>
      <c r="M68" s="16"/>
      <c r="N68" s="16"/>
      <c r="O68" s="16"/>
      <c r="P68" s="16"/>
      <c r="Q68" s="16"/>
      <c r="R68" s="16"/>
      <c r="S68" s="16"/>
      <c r="T68" s="16"/>
      <c r="U68" s="16"/>
      <c r="V68" s="16"/>
    </row>
    <row r="69" spans="1:22" x14ac:dyDescent="0.25">
      <c r="A69" s="16"/>
      <c r="B69" s="16"/>
      <c r="C69" s="16"/>
      <c r="D69" s="16"/>
      <c r="E69" s="16"/>
      <c r="F69" s="16"/>
      <c r="G69" s="16"/>
      <c r="H69" s="16"/>
      <c r="I69" s="16"/>
      <c r="J69" s="16"/>
      <c r="K69" s="16"/>
      <c r="L69" s="16"/>
      <c r="M69" s="16"/>
      <c r="N69" s="16"/>
      <c r="O69" s="16"/>
      <c r="P69" s="16"/>
      <c r="Q69" s="16"/>
      <c r="R69" s="16"/>
      <c r="S69" s="16"/>
      <c r="T69" s="16"/>
      <c r="U69" s="16"/>
      <c r="V69" s="16"/>
    </row>
    <row r="70" spans="1:22" x14ac:dyDescent="0.25">
      <c r="A70" s="16"/>
      <c r="B70" s="16"/>
      <c r="C70" s="16"/>
      <c r="D70" s="16"/>
      <c r="E70" s="16"/>
      <c r="F70" s="16"/>
      <c r="G70" s="16"/>
      <c r="H70" s="16"/>
      <c r="I70" s="16"/>
      <c r="J70" s="16"/>
      <c r="K70" s="16"/>
      <c r="L70" s="16"/>
      <c r="M70" s="16"/>
      <c r="N70" s="16"/>
      <c r="O70" s="16"/>
      <c r="P70" s="16"/>
      <c r="Q70" s="16"/>
      <c r="R70" s="16"/>
      <c r="S70" s="16"/>
      <c r="T70" s="16"/>
      <c r="U70" s="16"/>
      <c r="V70" s="16"/>
    </row>
    <row r="71" spans="1:22" x14ac:dyDescent="0.25">
      <c r="A71" s="16"/>
      <c r="B71" s="16"/>
      <c r="C71" s="16"/>
      <c r="D71" s="16"/>
      <c r="E71" s="16"/>
      <c r="F71" s="16"/>
      <c r="G71" s="16"/>
      <c r="H71" s="16"/>
      <c r="I71" s="16"/>
      <c r="J71" s="16"/>
      <c r="K71" s="16"/>
      <c r="L71" s="16"/>
      <c r="M71" s="16"/>
      <c r="N71" s="16"/>
      <c r="O71" s="16"/>
      <c r="P71" s="16"/>
      <c r="Q71" s="16"/>
      <c r="R71" s="16"/>
      <c r="S71" s="16"/>
      <c r="T71" s="16"/>
      <c r="U71" s="16"/>
      <c r="V71" s="16"/>
    </row>
    <row r="72" spans="1:22" x14ac:dyDescent="0.25">
      <c r="A72" s="16"/>
      <c r="B72" s="16"/>
      <c r="C72" s="16"/>
      <c r="D72" s="16"/>
      <c r="E72" s="16"/>
      <c r="F72" s="16"/>
      <c r="G72" s="16"/>
      <c r="H72" s="16"/>
      <c r="I72" s="16"/>
      <c r="J72" s="16"/>
      <c r="K72" s="16"/>
      <c r="L72" s="16"/>
      <c r="M72" s="16"/>
      <c r="N72" s="16"/>
      <c r="O72" s="16"/>
      <c r="P72" s="16"/>
      <c r="Q72" s="16"/>
      <c r="R72" s="16"/>
      <c r="S72" s="16"/>
      <c r="T72" s="16"/>
      <c r="U72" s="16"/>
      <c r="V72" s="16"/>
    </row>
    <row r="73" spans="1:22" x14ac:dyDescent="0.25">
      <c r="A73" s="16"/>
      <c r="B73" s="16"/>
      <c r="C73" s="16"/>
      <c r="D73" s="16"/>
      <c r="E73" s="16"/>
      <c r="F73" s="16"/>
      <c r="G73" s="16"/>
      <c r="H73" s="16"/>
      <c r="I73" s="16"/>
      <c r="J73" s="16"/>
      <c r="K73" s="16"/>
      <c r="L73" s="16"/>
      <c r="M73" s="16"/>
      <c r="N73" s="16"/>
      <c r="O73" s="16"/>
      <c r="P73" s="16"/>
      <c r="Q73" s="16"/>
      <c r="R73" s="16"/>
      <c r="S73" s="16"/>
      <c r="T73" s="16"/>
      <c r="U73" s="16"/>
      <c r="V73" s="16"/>
    </row>
    <row r="74" spans="1:22" x14ac:dyDescent="0.25">
      <c r="A74" s="16"/>
      <c r="B74" s="16"/>
      <c r="C74" s="16"/>
      <c r="D74" s="16"/>
      <c r="E74" s="16"/>
      <c r="F74" s="16"/>
      <c r="G74" s="16"/>
      <c r="H74" s="16"/>
      <c r="I74" s="16"/>
      <c r="J74" s="16"/>
      <c r="K74" s="16"/>
      <c r="L74" s="16"/>
      <c r="M74" s="16"/>
      <c r="N74" s="16"/>
      <c r="O74" s="16"/>
      <c r="P74" s="16"/>
      <c r="Q74" s="16"/>
      <c r="R74" s="16"/>
      <c r="S74" s="16"/>
      <c r="T74" s="16"/>
      <c r="U74" s="16"/>
      <c r="V74" s="16"/>
    </row>
    <row r="75" spans="1:22" x14ac:dyDescent="0.25">
      <c r="A75" s="16"/>
      <c r="B75" s="16"/>
      <c r="C75" s="16"/>
      <c r="D75" s="16"/>
      <c r="E75" s="16"/>
      <c r="F75" s="16"/>
      <c r="G75" s="16"/>
      <c r="H75" s="16"/>
      <c r="I75" s="16"/>
      <c r="J75" s="16"/>
      <c r="K75" s="16"/>
      <c r="L75" s="16"/>
      <c r="M75" s="16"/>
      <c r="N75" s="16"/>
      <c r="O75" s="16"/>
      <c r="P75" s="16"/>
      <c r="Q75" s="16"/>
      <c r="R75" s="16"/>
      <c r="S75" s="16"/>
      <c r="T75" s="16"/>
      <c r="U75" s="16"/>
      <c r="V75" s="16"/>
    </row>
    <row r="76" spans="1:22" x14ac:dyDescent="0.25">
      <c r="A76" s="16"/>
      <c r="B76" s="16"/>
      <c r="C76" s="16"/>
      <c r="D76" s="16"/>
      <c r="E76" s="16"/>
      <c r="F76" s="16"/>
      <c r="G76" s="16"/>
      <c r="H76" s="16"/>
      <c r="I76" s="16"/>
      <c r="J76" s="16"/>
      <c r="K76" s="16"/>
      <c r="L76" s="16"/>
      <c r="M76" s="16"/>
      <c r="N76" s="16"/>
      <c r="O76" s="16"/>
      <c r="P76" s="16"/>
      <c r="Q76" s="16"/>
      <c r="R76" s="16"/>
      <c r="S76" s="16"/>
      <c r="T76" s="16"/>
      <c r="U76" s="16"/>
      <c r="V76" s="16"/>
    </row>
    <row r="77" spans="1:22" x14ac:dyDescent="0.25">
      <c r="A77" s="16"/>
      <c r="B77" s="16"/>
      <c r="C77" s="16"/>
      <c r="D77" s="16"/>
      <c r="E77" s="16"/>
      <c r="F77" s="16"/>
      <c r="G77" s="16"/>
      <c r="H77" s="16"/>
      <c r="I77" s="16"/>
      <c r="J77" s="16"/>
      <c r="K77" s="16"/>
      <c r="L77" s="16"/>
      <c r="M77" s="16"/>
      <c r="N77" s="16"/>
      <c r="O77" s="16"/>
      <c r="P77" s="16"/>
      <c r="Q77" s="16"/>
      <c r="R77" s="16"/>
      <c r="S77" s="16"/>
      <c r="T77" s="16"/>
      <c r="U77" s="16"/>
      <c r="V77" s="16"/>
    </row>
    <row r="78" spans="1:22" x14ac:dyDescent="0.25">
      <c r="A78" s="16"/>
      <c r="B78" s="16"/>
      <c r="C78" s="16"/>
      <c r="D78" s="16"/>
      <c r="E78" s="16"/>
      <c r="F78" s="16"/>
      <c r="G78" s="16"/>
      <c r="H78" s="16"/>
      <c r="I78" s="16"/>
      <c r="J78" s="16"/>
      <c r="K78" s="16"/>
      <c r="L78" s="16"/>
      <c r="M78" s="16"/>
      <c r="N78" s="16"/>
      <c r="O78" s="16"/>
      <c r="P78" s="16"/>
      <c r="Q78" s="16"/>
      <c r="R78" s="16"/>
      <c r="S78" s="16"/>
      <c r="T78" s="16"/>
      <c r="U78" s="16"/>
      <c r="V78" s="16"/>
    </row>
    <row r="79" spans="1:22" x14ac:dyDescent="0.25">
      <c r="A79" s="16"/>
      <c r="B79" s="16"/>
      <c r="C79" s="16"/>
      <c r="D79" s="16"/>
      <c r="E79" s="16"/>
      <c r="F79" s="16"/>
      <c r="G79" s="16"/>
      <c r="H79" s="16"/>
      <c r="I79" s="16"/>
      <c r="J79" s="16"/>
      <c r="K79" s="16"/>
      <c r="L79" s="16"/>
      <c r="M79" s="16"/>
      <c r="N79" s="16"/>
      <c r="O79" s="16"/>
      <c r="P79" s="16"/>
      <c r="Q79" s="16"/>
      <c r="R79" s="16"/>
      <c r="S79" s="16"/>
      <c r="T79" s="16"/>
      <c r="U79" s="16"/>
      <c r="V79" s="16"/>
    </row>
    <row r="80" spans="1:22" x14ac:dyDescent="0.25">
      <c r="A80" s="16"/>
      <c r="B80" s="16"/>
      <c r="C80" s="16"/>
      <c r="D80" s="16"/>
      <c r="E80" s="16"/>
      <c r="F80" s="16"/>
      <c r="G80" s="16"/>
      <c r="H80" s="16"/>
      <c r="I80" s="16"/>
      <c r="J80" s="16"/>
      <c r="K80" s="16"/>
      <c r="L80" s="16"/>
      <c r="M80" s="16"/>
      <c r="N80" s="16"/>
      <c r="O80" s="16"/>
      <c r="P80" s="16"/>
      <c r="Q80" s="16"/>
      <c r="R80" s="16"/>
      <c r="S80" s="16"/>
      <c r="T80" s="16"/>
      <c r="U80" s="16"/>
      <c r="V80" s="16"/>
    </row>
    <row r="81" spans="1:22" x14ac:dyDescent="0.25">
      <c r="A81" s="16"/>
      <c r="B81" s="16"/>
      <c r="C81" s="16"/>
      <c r="D81" s="16"/>
      <c r="E81" s="16"/>
      <c r="F81" s="16"/>
      <c r="G81" s="16"/>
      <c r="H81" s="16"/>
      <c r="I81" s="16"/>
      <c r="J81" s="16"/>
      <c r="K81" s="16"/>
      <c r="L81" s="16"/>
      <c r="M81" s="16"/>
      <c r="N81" s="16"/>
      <c r="O81" s="16"/>
      <c r="P81" s="16"/>
      <c r="Q81" s="16"/>
      <c r="R81" s="16"/>
      <c r="S81" s="16"/>
      <c r="T81" s="16"/>
      <c r="U81" s="16"/>
      <c r="V81" s="16"/>
    </row>
    <row r="82" spans="1:22" x14ac:dyDescent="0.25">
      <c r="A82" s="16"/>
      <c r="B82" s="16"/>
      <c r="C82" s="16"/>
      <c r="D82" s="16"/>
      <c r="E82" s="16"/>
      <c r="F82" s="16"/>
      <c r="G82" s="16"/>
      <c r="H82" s="16"/>
      <c r="I82" s="16"/>
      <c r="J82" s="16"/>
      <c r="K82" s="16"/>
      <c r="L82" s="16"/>
      <c r="M82" s="16"/>
      <c r="N82" s="16"/>
      <c r="O82" s="16"/>
      <c r="P82" s="16"/>
      <c r="Q82" s="16"/>
      <c r="R82" s="16"/>
      <c r="S82" s="16"/>
      <c r="T82" s="16"/>
      <c r="U82" s="16"/>
      <c r="V82" s="16"/>
    </row>
    <row r="83" spans="1:22" x14ac:dyDescent="0.25">
      <c r="A83" s="16"/>
      <c r="B83" s="16"/>
      <c r="C83" s="16"/>
      <c r="D83" s="16"/>
      <c r="E83" s="16"/>
      <c r="F83" s="16"/>
      <c r="G83" s="16"/>
      <c r="H83" s="16"/>
      <c r="I83" s="16"/>
      <c r="J83" s="16"/>
      <c r="K83" s="16"/>
      <c r="L83" s="16"/>
      <c r="M83" s="16"/>
      <c r="N83" s="16"/>
      <c r="O83" s="16"/>
      <c r="P83" s="16"/>
      <c r="Q83" s="16"/>
      <c r="R83" s="16"/>
      <c r="S83" s="16"/>
      <c r="T83" s="16"/>
      <c r="U83" s="16"/>
      <c r="V83" s="16"/>
    </row>
    <row r="84" spans="1:22" x14ac:dyDescent="0.25">
      <c r="A84" s="16"/>
      <c r="B84" s="16"/>
      <c r="C84" s="16"/>
      <c r="D84" s="16"/>
      <c r="E84" s="16"/>
      <c r="F84" s="16"/>
      <c r="G84" s="16"/>
      <c r="H84" s="16"/>
      <c r="I84" s="16"/>
      <c r="J84" s="16"/>
      <c r="K84" s="16"/>
      <c r="L84" s="16"/>
      <c r="M84" s="16"/>
      <c r="N84" s="16"/>
      <c r="O84" s="16"/>
      <c r="P84" s="16"/>
      <c r="Q84" s="16"/>
      <c r="R84" s="16"/>
      <c r="S84" s="16"/>
      <c r="T84" s="16"/>
      <c r="U84" s="16"/>
      <c r="V84" s="16"/>
    </row>
    <row r="85" spans="1:22" x14ac:dyDescent="0.25">
      <c r="A85" s="16"/>
      <c r="B85" s="16"/>
      <c r="C85" s="16"/>
      <c r="D85" s="16"/>
      <c r="E85" s="16"/>
      <c r="F85" s="16"/>
      <c r="G85" s="16"/>
      <c r="H85" s="16"/>
      <c r="I85" s="16"/>
      <c r="J85" s="16"/>
      <c r="K85" s="16"/>
      <c r="L85" s="16"/>
      <c r="M85" s="16"/>
      <c r="N85" s="16"/>
      <c r="O85" s="16"/>
      <c r="P85" s="16"/>
      <c r="Q85" s="16"/>
      <c r="R85" s="16"/>
      <c r="S85" s="16"/>
      <c r="T85" s="16"/>
      <c r="U85" s="16"/>
      <c r="V85" s="16"/>
    </row>
    <row r="86" spans="1:22" x14ac:dyDescent="0.25">
      <c r="A86" s="16"/>
      <c r="B86" s="16"/>
      <c r="C86" s="16"/>
      <c r="D86" s="16"/>
      <c r="E86" s="16"/>
      <c r="F86" s="16"/>
      <c r="G86" s="16"/>
      <c r="H86" s="16"/>
      <c r="I86" s="16"/>
      <c r="J86" s="16"/>
      <c r="K86" s="16"/>
      <c r="L86" s="16"/>
      <c r="M86" s="16"/>
      <c r="N86" s="16"/>
      <c r="O86" s="16"/>
      <c r="P86" s="16"/>
      <c r="Q86" s="16"/>
      <c r="R86" s="16"/>
      <c r="S86" s="16"/>
      <c r="T86" s="16"/>
      <c r="U86" s="16"/>
      <c r="V86" s="16"/>
    </row>
    <row r="87" spans="1:22" x14ac:dyDescent="0.25">
      <c r="A87" s="16"/>
      <c r="B87" s="16"/>
      <c r="C87" s="16"/>
      <c r="D87" s="16"/>
      <c r="E87" s="16"/>
      <c r="F87" s="16"/>
      <c r="G87" s="16"/>
      <c r="H87" s="16"/>
      <c r="I87" s="16"/>
      <c r="J87" s="16"/>
      <c r="K87" s="16"/>
      <c r="L87" s="16"/>
      <c r="M87" s="16"/>
      <c r="N87" s="16"/>
      <c r="O87" s="16"/>
      <c r="P87" s="16"/>
      <c r="Q87" s="16"/>
      <c r="R87" s="16"/>
      <c r="S87" s="16"/>
      <c r="T87" s="16"/>
      <c r="U87" s="16"/>
      <c r="V87" s="16"/>
    </row>
    <row r="88" spans="1:22" x14ac:dyDescent="0.25">
      <c r="A88" s="16"/>
      <c r="B88" s="16"/>
      <c r="C88" s="16"/>
      <c r="D88" s="16"/>
      <c r="E88" s="16"/>
      <c r="F88" s="16"/>
      <c r="G88" s="16"/>
      <c r="H88" s="16"/>
      <c r="I88" s="16"/>
      <c r="J88" s="16"/>
      <c r="K88" s="16"/>
      <c r="L88" s="16"/>
      <c r="M88" s="16"/>
      <c r="N88" s="16"/>
      <c r="O88" s="16"/>
      <c r="P88" s="16"/>
      <c r="Q88" s="16"/>
      <c r="R88" s="16"/>
      <c r="S88" s="16"/>
      <c r="T88" s="16"/>
      <c r="U88" s="16"/>
      <c r="V88" s="16"/>
    </row>
    <row r="89" spans="1:22" x14ac:dyDescent="0.25">
      <c r="A89" s="16"/>
      <c r="B89" s="16"/>
      <c r="C89" s="16"/>
      <c r="D89" s="16"/>
      <c r="E89" s="16"/>
      <c r="F89" s="16"/>
      <c r="G89" s="16"/>
      <c r="H89" s="16"/>
      <c r="I89" s="16"/>
      <c r="J89" s="16"/>
      <c r="K89" s="16"/>
      <c r="L89" s="16"/>
      <c r="M89" s="16"/>
      <c r="N89" s="16"/>
      <c r="O89" s="16"/>
      <c r="P89" s="16"/>
      <c r="Q89" s="16"/>
      <c r="R89" s="16"/>
      <c r="S89" s="16"/>
      <c r="T89" s="16"/>
      <c r="U89" s="16"/>
      <c r="V89" s="16"/>
    </row>
    <row r="90" spans="1:22" x14ac:dyDescent="0.25">
      <c r="A90" s="16"/>
      <c r="B90" s="16"/>
      <c r="C90" s="16"/>
      <c r="D90" s="16"/>
      <c r="E90" s="16"/>
      <c r="F90" s="16"/>
      <c r="G90" s="16"/>
      <c r="H90" s="16"/>
      <c r="I90" s="16"/>
      <c r="J90" s="16"/>
      <c r="K90" s="16"/>
      <c r="L90" s="16"/>
      <c r="M90" s="16"/>
      <c r="N90" s="16"/>
      <c r="O90" s="16"/>
      <c r="P90" s="16"/>
      <c r="Q90" s="16"/>
      <c r="R90" s="16"/>
      <c r="S90" s="16"/>
      <c r="T90" s="16"/>
      <c r="U90" s="16"/>
      <c r="V90" s="16"/>
    </row>
    <row r="91" spans="1:22" x14ac:dyDescent="0.25">
      <c r="A91" s="16"/>
      <c r="B91" s="16"/>
      <c r="C91" s="16"/>
      <c r="D91" s="16"/>
      <c r="E91" s="16"/>
      <c r="F91" s="16"/>
      <c r="G91" s="16"/>
      <c r="H91" s="16"/>
      <c r="I91" s="16"/>
      <c r="J91" s="16"/>
      <c r="K91" s="16"/>
      <c r="L91" s="16"/>
      <c r="M91" s="16"/>
      <c r="N91" s="16"/>
      <c r="O91" s="16"/>
      <c r="P91" s="16"/>
      <c r="Q91" s="16"/>
      <c r="R91" s="16"/>
      <c r="S91" s="16"/>
      <c r="T91" s="16"/>
      <c r="U91" s="16"/>
      <c r="V91" s="16"/>
    </row>
    <row r="92" spans="1:22" x14ac:dyDescent="0.25">
      <c r="A92" s="16"/>
      <c r="B92" s="16"/>
      <c r="C92" s="16"/>
      <c r="D92" s="16"/>
      <c r="E92" s="16"/>
      <c r="F92" s="16"/>
      <c r="G92" s="16"/>
      <c r="H92" s="16"/>
      <c r="I92" s="16"/>
      <c r="J92" s="16"/>
      <c r="K92" s="16"/>
      <c r="L92" s="16"/>
      <c r="M92" s="16"/>
      <c r="N92" s="16"/>
      <c r="O92" s="16"/>
      <c r="P92" s="16"/>
      <c r="Q92" s="16"/>
      <c r="R92" s="16"/>
      <c r="S92" s="16"/>
      <c r="T92" s="16"/>
      <c r="U92" s="16"/>
      <c r="V92" s="16"/>
    </row>
    <row r="93" spans="1:22" x14ac:dyDescent="0.25">
      <c r="A93" s="16"/>
      <c r="B93" s="16"/>
      <c r="C93" s="16"/>
      <c r="D93" s="16"/>
      <c r="E93" s="16"/>
      <c r="F93" s="16"/>
      <c r="G93" s="16"/>
      <c r="H93" s="16"/>
      <c r="I93" s="16"/>
      <c r="J93" s="16"/>
      <c r="K93" s="16"/>
      <c r="L93" s="16"/>
      <c r="M93" s="16"/>
      <c r="N93" s="16"/>
      <c r="O93" s="16"/>
      <c r="P93" s="16"/>
      <c r="Q93" s="16"/>
      <c r="R93" s="16"/>
      <c r="S93" s="16"/>
      <c r="T93" s="16"/>
      <c r="U93" s="16"/>
      <c r="V93" s="16"/>
    </row>
    <row r="94" spans="1:22" x14ac:dyDescent="0.25">
      <c r="A94" s="16"/>
      <c r="B94" s="16"/>
      <c r="C94" s="16"/>
      <c r="D94" s="16"/>
      <c r="E94" s="16"/>
      <c r="F94" s="16"/>
      <c r="G94" s="16"/>
      <c r="H94" s="16"/>
      <c r="I94" s="16"/>
      <c r="J94" s="16"/>
      <c r="K94" s="16"/>
      <c r="L94" s="16"/>
      <c r="M94" s="16"/>
      <c r="N94" s="16"/>
      <c r="O94" s="16"/>
      <c r="P94" s="16"/>
      <c r="Q94" s="16"/>
      <c r="R94" s="16"/>
      <c r="S94" s="16"/>
      <c r="T94" s="16"/>
      <c r="U94" s="16"/>
      <c r="V94" s="16"/>
    </row>
    <row r="95" spans="1:22" x14ac:dyDescent="0.25">
      <c r="A95" s="16"/>
      <c r="B95" s="16"/>
      <c r="C95" s="16"/>
      <c r="D95" s="16"/>
      <c r="E95" s="16"/>
      <c r="F95" s="16"/>
      <c r="G95" s="16"/>
      <c r="H95" s="16"/>
      <c r="I95" s="16"/>
      <c r="J95" s="16"/>
      <c r="K95" s="16"/>
      <c r="L95" s="16"/>
      <c r="M95" s="16"/>
      <c r="N95" s="16"/>
      <c r="O95" s="16"/>
      <c r="P95" s="16"/>
      <c r="Q95" s="16"/>
      <c r="R95" s="16"/>
      <c r="S95" s="16"/>
      <c r="T95" s="16"/>
      <c r="U95" s="16"/>
      <c r="V95" s="16"/>
    </row>
    <row r="96" spans="1:22" x14ac:dyDescent="0.25">
      <c r="A96" s="16"/>
      <c r="B96" s="16"/>
      <c r="C96" s="16"/>
      <c r="D96" s="16"/>
      <c r="E96" s="16"/>
      <c r="F96" s="16"/>
      <c r="G96" s="16"/>
      <c r="H96" s="16"/>
      <c r="I96" s="16"/>
      <c r="J96" s="16"/>
      <c r="K96" s="16"/>
      <c r="L96" s="16"/>
      <c r="M96" s="16"/>
      <c r="N96" s="16"/>
      <c r="O96" s="16"/>
      <c r="P96" s="16"/>
      <c r="Q96" s="16"/>
      <c r="R96" s="16"/>
      <c r="S96" s="16"/>
      <c r="T96" s="16"/>
      <c r="U96" s="16"/>
      <c r="V96" s="16"/>
    </row>
    <row r="97" spans="1:22" x14ac:dyDescent="0.25">
      <c r="A97" s="16"/>
      <c r="B97" s="16"/>
      <c r="C97" s="16"/>
      <c r="D97" s="16"/>
      <c r="E97" s="16"/>
      <c r="F97" s="16"/>
      <c r="G97" s="16"/>
      <c r="H97" s="16"/>
      <c r="I97" s="16"/>
      <c r="J97" s="16"/>
      <c r="K97" s="16"/>
      <c r="L97" s="16"/>
      <c r="M97" s="16"/>
      <c r="N97" s="16"/>
      <c r="O97" s="16"/>
      <c r="P97" s="16"/>
      <c r="Q97" s="16"/>
      <c r="R97" s="16"/>
      <c r="S97" s="16"/>
      <c r="T97" s="16"/>
      <c r="U97" s="16"/>
      <c r="V97" s="16"/>
    </row>
    <row r="98" spans="1:22" x14ac:dyDescent="0.25">
      <c r="A98" s="16"/>
      <c r="B98" s="16"/>
      <c r="C98" s="16"/>
      <c r="D98" s="16"/>
      <c r="E98" s="16"/>
      <c r="F98" s="16"/>
      <c r="G98" s="16"/>
      <c r="H98" s="16"/>
      <c r="I98" s="16"/>
      <c r="J98" s="16"/>
      <c r="K98" s="16"/>
      <c r="L98" s="16"/>
      <c r="M98" s="16"/>
      <c r="N98" s="16"/>
      <c r="O98" s="16"/>
      <c r="P98" s="16"/>
      <c r="Q98" s="16"/>
      <c r="R98" s="16"/>
      <c r="S98" s="16"/>
      <c r="T98" s="16"/>
      <c r="U98" s="16"/>
      <c r="V98" s="16"/>
    </row>
    <row r="99" spans="1:22" x14ac:dyDescent="0.25">
      <c r="A99" s="16"/>
      <c r="B99" s="16"/>
      <c r="C99" s="16"/>
      <c r="D99" s="16"/>
      <c r="E99" s="16"/>
      <c r="F99" s="16"/>
      <c r="G99" s="16"/>
      <c r="H99" s="16"/>
      <c r="I99" s="16"/>
      <c r="J99" s="16"/>
      <c r="K99" s="16"/>
      <c r="L99" s="16"/>
      <c r="M99" s="16"/>
      <c r="N99" s="16"/>
      <c r="O99" s="16"/>
      <c r="P99" s="16"/>
      <c r="Q99" s="16"/>
      <c r="R99" s="16"/>
      <c r="S99" s="16"/>
      <c r="T99" s="16"/>
      <c r="U99" s="16"/>
      <c r="V99" s="16"/>
    </row>
    <row r="100" spans="1:22"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row>
    <row r="152" spans="1:22"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row>
    <row r="153" spans="1:22"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row>
    <row r="154" spans="1:22"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row>
    <row r="155" spans="1:22"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row>
    <row r="156" spans="1:22"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row>
    <row r="157" spans="1:22"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row>
    <row r="158" spans="1:22"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row>
    <row r="159" spans="1:22"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row>
    <row r="160" spans="1:22"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row>
    <row r="161" spans="1:22"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row>
    <row r="162" spans="1:22"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row>
    <row r="163" spans="1:22"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row>
    <row r="164" spans="1:22"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row>
    <row r="165" spans="1:22"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row>
    <row r="166" spans="1:22"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row>
    <row r="167" spans="1:22"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row>
    <row r="168" spans="1:22"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row>
    <row r="169" spans="1:22"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row>
    <row r="170" spans="1:22"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row>
    <row r="171" spans="1:22"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row>
    <row r="172" spans="1:22"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row>
    <row r="173" spans="1:22"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row>
    <row r="174" spans="1:22"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row>
    <row r="175" spans="1:22"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row>
    <row r="176" spans="1:22"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row>
    <row r="177" spans="1:22"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row>
    <row r="178" spans="1:22"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row>
    <row r="179" spans="1:22"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row>
    <row r="180" spans="1:22"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row>
    <row r="181" spans="1:22"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row>
    <row r="182" spans="1:22"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row>
    <row r="183" spans="1:22"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row>
    <row r="184" spans="1:22"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row>
    <row r="185" spans="1:22"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row>
    <row r="186" spans="1:22"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row>
    <row r="187" spans="1:22"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row>
    <row r="188" spans="1:22"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row>
    <row r="189" spans="1:22"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row>
    <row r="190" spans="1:22"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row>
    <row r="191" spans="1:22"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row>
    <row r="192" spans="1:22"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row>
    <row r="193" spans="1:22"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row>
    <row r="194" spans="1:22"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row>
    <row r="195" spans="1:22"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row>
    <row r="196" spans="1:22"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row>
    <row r="197" spans="1:22"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row>
    <row r="198" spans="1:22"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row>
    <row r="199" spans="1:22"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row>
    <row r="200" spans="1:22"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row>
    <row r="201" spans="1:22"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row>
    <row r="202" spans="1:22"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row>
    <row r="203" spans="1:22"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row>
    <row r="204" spans="1:22"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row>
    <row r="205" spans="1:22"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row>
    <row r="206" spans="1:22"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row>
    <row r="207" spans="1:22"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row>
    <row r="208" spans="1:22"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row>
    <row r="209" spans="1:22"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row>
    <row r="210" spans="1:22"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row>
    <row r="211" spans="1:22"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row>
    <row r="212" spans="1:22"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row>
    <row r="213" spans="1:22"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row>
    <row r="214" spans="1:22"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row>
    <row r="215" spans="1:22"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row>
    <row r="216" spans="1:22"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row>
    <row r="217" spans="1:22"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row>
    <row r="218" spans="1:22"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row>
    <row r="219" spans="1:22"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row>
    <row r="220" spans="1:22"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row>
    <row r="221" spans="1:22"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row>
    <row r="222" spans="1:22"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row>
    <row r="223" spans="1:22"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row>
    <row r="224" spans="1:22"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row>
    <row r="225" spans="1:22"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row>
    <row r="226" spans="1:22"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row>
    <row r="227" spans="1:22"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row>
    <row r="228" spans="1:22"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row>
    <row r="229" spans="1:22"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row>
    <row r="230" spans="1:22"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row>
    <row r="231" spans="1:22"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row>
    <row r="232" spans="1:22"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row>
    <row r="233" spans="1:22"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row>
    <row r="234" spans="1:22"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row>
    <row r="235" spans="1:22"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row>
    <row r="236" spans="1:22"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row>
    <row r="237" spans="1:22"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row>
    <row r="238" spans="1:22"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row>
    <row r="239" spans="1:22"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row>
    <row r="240" spans="1:22"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row>
    <row r="241" spans="1:22"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row>
    <row r="242" spans="1:22"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row>
    <row r="243" spans="1:22"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row>
    <row r="244" spans="1:22"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row>
    <row r="245" spans="1:22"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row>
    <row r="246" spans="1:22"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row>
    <row r="247" spans="1:22"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row>
    <row r="248" spans="1:22"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row>
    <row r="249" spans="1:22"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row>
    <row r="250" spans="1:22"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row>
    <row r="251" spans="1:22"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row>
    <row r="252" spans="1:22"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row>
    <row r="253" spans="1:22"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row>
    <row r="254" spans="1:22"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row>
    <row r="255" spans="1:22"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row>
    <row r="256" spans="1:22"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row>
    <row r="257" spans="1:22"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row>
    <row r="258" spans="1:22"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row>
    <row r="259" spans="1:22"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row>
    <row r="260" spans="1:22"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row>
    <row r="261" spans="1:22"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row>
    <row r="262" spans="1:22"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row>
    <row r="263" spans="1:22"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row>
    <row r="264" spans="1:22"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row>
    <row r="265" spans="1:22"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row>
    <row r="266" spans="1:22"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row>
    <row r="267" spans="1:22"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row>
    <row r="268" spans="1:22"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row>
    <row r="269" spans="1:22"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row>
    <row r="270" spans="1:22"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row>
    <row r="271" spans="1:22"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row>
    <row r="272" spans="1:22"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row>
    <row r="273" spans="1:22"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row>
    <row r="274" spans="1:22"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row>
    <row r="275" spans="1:22"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row>
    <row r="276" spans="1:22"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row>
    <row r="277" spans="1:22"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row>
    <row r="278" spans="1:22"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row>
    <row r="279" spans="1:22"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row>
    <row r="280" spans="1:22"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row>
    <row r="281" spans="1:22"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row>
    <row r="282" spans="1:22"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row>
    <row r="283" spans="1:22"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row>
    <row r="284" spans="1:22"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row>
    <row r="285" spans="1:22"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row>
    <row r="286" spans="1:22"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row>
    <row r="287" spans="1:22"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row>
    <row r="288" spans="1:22"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row>
    <row r="289" spans="1:22"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row>
    <row r="290" spans="1:22"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row>
    <row r="291" spans="1:22"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row>
    <row r="292" spans="1:22"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row>
    <row r="293" spans="1:22"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row>
    <row r="294" spans="1:22"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row>
    <row r="295" spans="1:22"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row>
    <row r="296" spans="1:22"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row>
    <row r="297" spans="1:22"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row>
    <row r="298" spans="1:22"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row>
    <row r="299" spans="1:22"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row>
    <row r="300" spans="1:22"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row>
    <row r="301" spans="1:22"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row>
    <row r="302" spans="1:22"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row>
    <row r="303" spans="1:22"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row>
    <row r="304" spans="1:22"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row>
    <row r="305" spans="1:22"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row>
    <row r="306" spans="1:22"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row>
    <row r="307" spans="1:22"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row>
    <row r="308" spans="1:22"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row>
    <row r="309" spans="1:22"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row>
    <row r="310" spans="1:22"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row>
    <row r="311" spans="1:22"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row>
    <row r="312" spans="1:22"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row>
    <row r="313" spans="1:22"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row>
    <row r="314" spans="1:22"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row>
    <row r="315" spans="1:22"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row>
    <row r="316" spans="1:22"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row>
    <row r="317" spans="1:22"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row>
    <row r="318" spans="1:22"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row>
    <row r="319" spans="1:22"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row>
    <row r="320" spans="1:22"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row>
    <row r="321" spans="1:22"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row>
    <row r="322" spans="1:22"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row>
    <row r="323" spans="1:22"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row>
    <row r="324" spans="1:22"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row>
    <row r="325" spans="1:22"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row>
    <row r="326" spans="1:22"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row>
    <row r="327" spans="1:22"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row>
    <row r="328" spans="1:22"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row>
    <row r="329" spans="1:22"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row>
    <row r="330" spans="1:22"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row>
    <row r="331" spans="1:22"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row>
    <row r="332" spans="1:22"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row>
    <row r="333" spans="1:22"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row>
  </sheetData>
  <mergeCells count="11">
    <mergeCell ref="A34:C34"/>
    <mergeCell ref="A42:C42"/>
    <mergeCell ref="A1:C1"/>
    <mergeCell ref="A12:C12"/>
    <mergeCell ref="A14:C14"/>
    <mergeCell ref="A3:C3"/>
    <mergeCell ref="A5:C5"/>
    <mergeCell ref="A6:C6"/>
    <mergeCell ref="A8:C8"/>
    <mergeCell ref="A9:C9"/>
    <mergeCell ref="A11:C11"/>
  </mergeCells>
  <conditionalFormatting sqref="A5:C5">
    <cfRule type="containsText" dxfId="252" priority="1" operator="containsText" text="Х!">
      <formula>NOT(ISERROR(SEARCH("Х!",A5)))</formula>
    </cfRule>
  </conditionalFormatting>
  <pageMargins left="0.11811023622047245" right="0.11811023622047245" top="0.15748031496062992" bottom="0.15748031496062992" header="0.31496062992125984" footer="0.31496062992125984"/>
  <pageSetup paperSize="8" scale="77" orientation="portrait" r:id="rId1"/>
  <rowBreaks count="1" manualBreakCount="1">
    <brk id="3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A73"/>
  <sheetViews>
    <sheetView topLeftCell="A13" zoomScaleNormal="100" zoomScaleSheetLayoutView="70" workbookViewId="0">
      <pane xSplit="7" ySplit="7" topLeftCell="AL23" activePane="bottomRight" state="frozen"/>
      <selection activeCell="A13" sqref="A13"/>
      <selection pane="topRight" activeCell="H13" sqref="H13"/>
      <selection pane="bottomLeft" activeCell="A20" sqref="A20"/>
      <selection pane="bottomRight" activeCell="AS39" sqref="AS39"/>
    </sheetView>
  </sheetViews>
  <sheetFormatPr defaultColWidth="9.140625" defaultRowHeight="15.75" x14ac:dyDescent="0.25"/>
  <cols>
    <col min="1" max="1" width="9.140625" style="38"/>
    <col min="2" max="2" width="81.140625" style="38" customWidth="1"/>
    <col min="3" max="3" width="15.42578125" style="38" customWidth="1"/>
    <col min="4" max="4" width="13" style="38" customWidth="1"/>
    <col min="5" max="6" width="13.42578125" style="38" customWidth="1"/>
    <col min="7" max="7" width="12.85546875" style="38" customWidth="1"/>
    <col min="8" max="8" width="15.28515625" style="38" customWidth="1"/>
    <col min="9" max="9" width="6.7109375" style="38" customWidth="1"/>
    <col min="10" max="10" width="10.7109375" style="38" customWidth="1"/>
    <col min="11" max="11" width="6.7109375" style="38" customWidth="1"/>
    <col min="12" max="12" width="9.42578125" style="38" customWidth="1"/>
    <col min="13" max="13" width="8.42578125" style="38" customWidth="1"/>
    <col min="14" max="14" width="11.28515625" style="38" customWidth="1"/>
    <col min="15" max="15" width="7.140625" style="38" customWidth="1"/>
    <col min="16" max="16" width="15.28515625" style="38" customWidth="1"/>
    <col min="17" max="17" width="11.42578125" style="38" hidden="1" customWidth="1"/>
    <col min="18" max="18" width="8.42578125" style="38" customWidth="1"/>
    <col min="19" max="19" width="9.5703125" style="38" customWidth="1"/>
    <col min="20" max="20" width="8.42578125" style="38" customWidth="1"/>
    <col min="21" max="21" width="15.28515625" style="38" customWidth="1"/>
    <col min="22" max="24" width="7" style="38" customWidth="1"/>
    <col min="25" max="25" width="12.85546875" style="38" customWidth="1"/>
    <col min="26" max="28" width="7.140625" style="38" customWidth="1"/>
    <col min="29" max="29" width="12.140625" style="38" customWidth="1"/>
    <col min="30" max="32" width="7.140625" style="38" customWidth="1"/>
    <col min="33" max="33" width="12.5703125" style="38" customWidth="1"/>
    <col min="34" max="36" width="7.140625" style="38" customWidth="1"/>
    <col min="37" max="37" width="12.140625" style="38" customWidth="1"/>
    <col min="38" max="40" width="7.140625" style="38" customWidth="1"/>
    <col min="41" max="41" width="12.7109375" style="38" customWidth="1"/>
    <col min="42" max="44" width="7.140625" style="38" customWidth="1"/>
    <col min="45" max="45" width="11" style="38" customWidth="1"/>
    <col min="46" max="48" width="7.140625" style="38" customWidth="1"/>
    <col min="49" max="49" width="17.28515625" style="38" customWidth="1"/>
    <col min="50" max="50" width="17.85546875" style="38" customWidth="1"/>
    <col min="51" max="52" width="9.5703125" style="38" bestFit="1" customWidth="1"/>
    <col min="53" max="16384" width="9.140625" style="38"/>
  </cols>
  <sheetData>
    <row r="1" spans="1:53" ht="18.75" customHeight="1" x14ac:dyDescent="0.25">
      <c r="A1" s="421" t="str">
        <f>' 1. паспорт местополож'!A1:C1</f>
        <v>Год раскрытия информации: 2024 год</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row>
    <row r="2" spans="1:53" x14ac:dyDescent="0.25">
      <c r="AX2" s="281"/>
    </row>
    <row r="3" spans="1:53" x14ac:dyDescent="0.25">
      <c r="A3" s="499" t="s">
        <v>9</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row>
    <row r="4" spans="1:53" ht="24.75" customHeight="1" x14ac:dyDescent="0.25">
      <c r="A4" s="349"/>
      <c r="B4" s="349"/>
      <c r="C4" s="349"/>
      <c r="D4" s="349"/>
      <c r="E4" s="349"/>
      <c r="F4" s="349"/>
      <c r="G4" s="349"/>
      <c r="H4" s="349"/>
      <c r="I4" s="349"/>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row>
    <row r="5" spans="1:53" x14ac:dyDescent="0.25">
      <c r="A5" s="425" t="str">
        <f>' 1. паспорт местополож'!A5:C5</f>
        <v>Инвестиционная программа ООО "Иркутская энергосэнергосбытовая компания"</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row>
    <row r="6" spans="1:53" ht="18.75" customHeight="1" x14ac:dyDescent="0.25">
      <c r="A6" s="492" t="s">
        <v>8</v>
      </c>
      <c r="B6" s="492"/>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row>
    <row r="7" spans="1:53" x14ac:dyDescent="0.25">
      <c r="A7" s="349"/>
      <c r="B7" s="349"/>
      <c r="C7" s="349"/>
      <c r="D7" s="349"/>
      <c r="E7" s="349"/>
      <c r="F7" s="349"/>
      <c r="G7" s="349"/>
      <c r="H7" s="349"/>
      <c r="I7" s="349"/>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row>
    <row r="8" spans="1:53" x14ac:dyDescent="0.25">
      <c r="A8" s="425" t="str">
        <f>' 1. паспорт местополож'!A8:C8</f>
        <v>К_2</v>
      </c>
      <c r="B8" s="425"/>
      <c r="C8" s="425"/>
      <c r="D8" s="425"/>
      <c r="E8" s="425"/>
      <c r="F8" s="425"/>
      <c r="G8" s="425"/>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25"/>
      <c r="AJ8" s="425"/>
      <c r="AK8" s="425"/>
      <c r="AL8" s="425"/>
      <c r="AM8" s="425"/>
      <c r="AN8" s="425"/>
      <c r="AO8" s="425"/>
      <c r="AP8" s="425"/>
      <c r="AQ8" s="425"/>
      <c r="AR8" s="425"/>
      <c r="AS8" s="425"/>
      <c r="AT8" s="425"/>
      <c r="AU8" s="425"/>
      <c r="AV8" s="425"/>
      <c r="AW8" s="425"/>
      <c r="AX8" s="425"/>
    </row>
    <row r="9" spans="1:53" x14ac:dyDescent="0.25">
      <c r="A9" s="492" t="s">
        <v>7</v>
      </c>
      <c r="B9" s="492"/>
      <c r="C9" s="492"/>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row>
    <row r="10" spans="1:53" ht="16.5" customHeight="1" x14ac:dyDescent="0.25">
      <c r="A10" s="111"/>
      <c r="B10" s="111"/>
      <c r="C10" s="111"/>
      <c r="D10" s="111"/>
      <c r="E10" s="111"/>
      <c r="F10" s="111"/>
      <c r="G10" s="111"/>
      <c r="H10" s="111"/>
      <c r="I10" s="111"/>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row>
    <row r="11" spans="1:53" x14ac:dyDescent="0.25">
      <c r="A11" s="425"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5"/>
      <c r="C11" s="425"/>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c r="AT11" s="425"/>
      <c r="AU11" s="425"/>
      <c r="AV11" s="425"/>
      <c r="AW11" s="425"/>
      <c r="AX11" s="425"/>
    </row>
    <row r="12" spans="1:53" ht="15.75" customHeight="1" x14ac:dyDescent="0.25">
      <c r="A12" s="492" t="s">
        <v>5</v>
      </c>
      <c r="B12" s="492"/>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row>
    <row r="13" spans="1:53" x14ac:dyDescent="0.25">
      <c r="A13" s="493"/>
      <c r="B13" s="493"/>
      <c r="C13" s="493"/>
      <c r="D13" s="493"/>
      <c r="E13" s="493"/>
      <c r="F13" s="493"/>
      <c r="G13" s="493"/>
      <c r="H13" s="493"/>
      <c r="I13" s="493"/>
      <c r="J13" s="493"/>
      <c r="K13" s="493"/>
      <c r="L13" s="493"/>
      <c r="M13" s="493"/>
      <c r="N13" s="493"/>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493"/>
      <c r="AL13" s="493"/>
      <c r="AM13" s="493"/>
      <c r="AN13" s="493"/>
      <c r="AO13" s="493"/>
      <c r="AP13" s="493"/>
      <c r="AQ13" s="493"/>
      <c r="AR13" s="493"/>
      <c r="AS13" s="493"/>
      <c r="AT13" s="493"/>
      <c r="AU13" s="493"/>
      <c r="AV13" s="493"/>
      <c r="AW13" s="493"/>
      <c r="AX13" s="493"/>
    </row>
    <row r="15" spans="1:53" x14ac:dyDescent="0.25">
      <c r="A15" s="494" t="s">
        <v>316</v>
      </c>
      <c r="B15" s="494"/>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94"/>
      <c r="AL15" s="494"/>
      <c r="AM15" s="494"/>
      <c r="AN15" s="494"/>
      <c r="AO15" s="494"/>
      <c r="AP15" s="494"/>
      <c r="AQ15" s="494"/>
      <c r="AR15" s="494"/>
      <c r="AS15" s="494"/>
      <c r="AT15" s="494"/>
      <c r="AU15" s="494"/>
      <c r="AV15" s="494"/>
      <c r="AW15" s="494"/>
      <c r="AX15" s="494"/>
    </row>
    <row r="16" spans="1:53" s="351" customFormat="1" ht="33" customHeight="1" x14ac:dyDescent="0.25">
      <c r="A16" s="495" t="s">
        <v>317</v>
      </c>
      <c r="B16" s="495" t="s">
        <v>318</v>
      </c>
      <c r="C16" s="488" t="s">
        <v>319</v>
      </c>
      <c r="D16" s="488"/>
      <c r="E16" s="498" t="s">
        <v>320</v>
      </c>
      <c r="F16" s="498"/>
      <c r="G16" s="495" t="s">
        <v>589</v>
      </c>
      <c r="H16" s="486">
        <v>2021</v>
      </c>
      <c r="I16" s="487"/>
      <c r="J16" s="487"/>
      <c r="K16" s="487"/>
      <c r="L16" s="487">
        <v>2022</v>
      </c>
      <c r="M16" s="487"/>
      <c r="N16" s="487"/>
      <c r="O16" s="489"/>
      <c r="P16" s="486">
        <v>2023</v>
      </c>
      <c r="Q16" s="487"/>
      <c r="R16" s="487"/>
      <c r="S16" s="487"/>
      <c r="T16" s="487"/>
      <c r="U16" s="486">
        <v>2024</v>
      </c>
      <c r="V16" s="487"/>
      <c r="W16" s="487"/>
      <c r="X16" s="487"/>
      <c r="Y16" s="486">
        <v>2025</v>
      </c>
      <c r="Z16" s="487"/>
      <c r="AA16" s="487"/>
      <c r="AB16" s="487"/>
      <c r="AC16" s="486">
        <v>2026</v>
      </c>
      <c r="AD16" s="487"/>
      <c r="AE16" s="487"/>
      <c r="AF16" s="487"/>
      <c r="AG16" s="486">
        <v>2027</v>
      </c>
      <c r="AH16" s="487"/>
      <c r="AI16" s="487"/>
      <c r="AJ16" s="487"/>
      <c r="AK16" s="486">
        <v>2028</v>
      </c>
      <c r="AL16" s="487"/>
      <c r="AM16" s="487"/>
      <c r="AN16" s="487"/>
      <c r="AO16" s="486">
        <v>2029</v>
      </c>
      <c r="AP16" s="487"/>
      <c r="AQ16" s="487"/>
      <c r="AR16" s="487"/>
      <c r="AS16" s="486">
        <v>2030</v>
      </c>
      <c r="AT16" s="487"/>
      <c r="AU16" s="487"/>
      <c r="AV16" s="489"/>
      <c r="AW16" s="500" t="s">
        <v>321</v>
      </c>
      <c r="AX16" s="501"/>
      <c r="AY16" s="501"/>
      <c r="AZ16" s="350"/>
      <c r="BA16" s="350"/>
    </row>
    <row r="17" spans="1:52" s="351" customFormat="1" ht="16.5" customHeight="1" x14ac:dyDescent="0.25">
      <c r="A17" s="496"/>
      <c r="B17" s="496"/>
      <c r="C17" s="488"/>
      <c r="D17" s="488"/>
      <c r="E17" s="498"/>
      <c r="F17" s="498"/>
      <c r="G17" s="496"/>
      <c r="H17" s="488" t="s">
        <v>1</v>
      </c>
      <c r="I17" s="488"/>
      <c r="J17" s="488" t="s">
        <v>322</v>
      </c>
      <c r="K17" s="488"/>
      <c r="L17" s="490" t="s">
        <v>1</v>
      </c>
      <c r="M17" s="491"/>
      <c r="N17" s="488" t="s">
        <v>322</v>
      </c>
      <c r="O17" s="488"/>
      <c r="P17" s="488" t="s">
        <v>1</v>
      </c>
      <c r="Q17" s="488"/>
      <c r="R17" s="488"/>
      <c r="S17" s="488" t="s">
        <v>322</v>
      </c>
      <c r="T17" s="488"/>
      <c r="U17" s="488" t="s">
        <v>1</v>
      </c>
      <c r="V17" s="488"/>
      <c r="W17" s="488" t="s">
        <v>322</v>
      </c>
      <c r="X17" s="488"/>
      <c r="Y17" s="488" t="s">
        <v>1</v>
      </c>
      <c r="Z17" s="488"/>
      <c r="AA17" s="488" t="s">
        <v>322</v>
      </c>
      <c r="AB17" s="488"/>
      <c r="AC17" s="488" t="s">
        <v>1</v>
      </c>
      <c r="AD17" s="488"/>
      <c r="AE17" s="488" t="s">
        <v>322</v>
      </c>
      <c r="AF17" s="488"/>
      <c r="AG17" s="488" t="s">
        <v>1</v>
      </c>
      <c r="AH17" s="488"/>
      <c r="AI17" s="488" t="s">
        <v>322</v>
      </c>
      <c r="AJ17" s="488"/>
      <c r="AK17" s="488" t="s">
        <v>1</v>
      </c>
      <c r="AL17" s="488"/>
      <c r="AM17" s="488" t="s">
        <v>322</v>
      </c>
      <c r="AN17" s="488"/>
      <c r="AO17" s="488" t="s">
        <v>1</v>
      </c>
      <c r="AP17" s="488"/>
      <c r="AQ17" s="488" t="s">
        <v>322</v>
      </c>
      <c r="AR17" s="488"/>
      <c r="AS17" s="490" t="s">
        <v>1</v>
      </c>
      <c r="AT17" s="491"/>
      <c r="AU17" s="488" t="s">
        <v>322</v>
      </c>
      <c r="AV17" s="488"/>
      <c r="AW17" s="502"/>
      <c r="AX17" s="503"/>
      <c r="AY17" s="503"/>
    </row>
    <row r="18" spans="1:52" s="352" customFormat="1" ht="89.25" customHeight="1" x14ac:dyDescent="0.25">
      <c r="A18" s="497"/>
      <c r="B18" s="497"/>
      <c r="C18" s="348" t="s">
        <v>1</v>
      </c>
      <c r="D18" s="348" t="s">
        <v>323</v>
      </c>
      <c r="E18" s="348" t="s">
        <v>587</v>
      </c>
      <c r="F18" s="348" t="s">
        <v>605</v>
      </c>
      <c r="G18" s="497"/>
      <c r="H18" s="239" t="s">
        <v>324</v>
      </c>
      <c r="I18" s="239" t="s">
        <v>325</v>
      </c>
      <c r="J18" s="239" t="s">
        <v>324</v>
      </c>
      <c r="K18" s="239" t="s">
        <v>325</v>
      </c>
      <c r="L18" s="239" t="s">
        <v>324</v>
      </c>
      <c r="M18" s="239" t="s">
        <v>325</v>
      </c>
      <c r="N18" s="239" t="s">
        <v>324</v>
      </c>
      <c r="O18" s="239" t="s">
        <v>325</v>
      </c>
      <c r="P18" s="239" t="s">
        <v>324</v>
      </c>
      <c r="Q18" s="239" t="s">
        <v>588</v>
      </c>
      <c r="R18" s="239" t="s">
        <v>325</v>
      </c>
      <c r="S18" s="239" t="s">
        <v>324</v>
      </c>
      <c r="T18" s="239" t="s">
        <v>325</v>
      </c>
      <c r="U18" s="239" t="s">
        <v>324</v>
      </c>
      <c r="V18" s="239" t="s">
        <v>325</v>
      </c>
      <c r="W18" s="239" t="s">
        <v>324</v>
      </c>
      <c r="X18" s="239" t="s">
        <v>325</v>
      </c>
      <c r="Y18" s="239" t="s">
        <v>324</v>
      </c>
      <c r="Z18" s="239" t="s">
        <v>325</v>
      </c>
      <c r="AA18" s="239" t="s">
        <v>324</v>
      </c>
      <c r="AB18" s="239" t="s">
        <v>325</v>
      </c>
      <c r="AC18" s="239" t="s">
        <v>324</v>
      </c>
      <c r="AD18" s="239" t="s">
        <v>325</v>
      </c>
      <c r="AE18" s="239" t="s">
        <v>324</v>
      </c>
      <c r="AF18" s="239" t="s">
        <v>325</v>
      </c>
      <c r="AG18" s="239" t="s">
        <v>324</v>
      </c>
      <c r="AH18" s="239" t="s">
        <v>325</v>
      </c>
      <c r="AI18" s="239" t="s">
        <v>324</v>
      </c>
      <c r="AJ18" s="239" t="s">
        <v>325</v>
      </c>
      <c r="AK18" s="239" t="s">
        <v>324</v>
      </c>
      <c r="AL18" s="239" t="s">
        <v>325</v>
      </c>
      <c r="AM18" s="239" t="s">
        <v>324</v>
      </c>
      <c r="AN18" s="239" t="s">
        <v>325</v>
      </c>
      <c r="AO18" s="239" t="s">
        <v>324</v>
      </c>
      <c r="AP18" s="239" t="s">
        <v>325</v>
      </c>
      <c r="AQ18" s="239" t="s">
        <v>324</v>
      </c>
      <c r="AR18" s="239" t="s">
        <v>325</v>
      </c>
      <c r="AS18" s="239" t="s">
        <v>324</v>
      </c>
      <c r="AT18" s="239" t="s">
        <v>325</v>
      </c>
      <c r="AU18" s="239" t="s">
        <v>324</v>
      </c>
      <c r="AV18" s="239" t="s">
        <v>325</v>
      </c>
      <c r="AW18" s="240" t="s">
        <v>326</v>
      </c>
      <c r="AX18" s="240" t="s">
        <v>323</v>
      </c>
      <c r="AY18" s="240" t="s">
        <v>426</v>
      </c>
    </row>
    <row r="19" spans="1:52" s="353" customFormat="1" ht="19.5" customHeight="1" x14ac:dyDescent="0.25">
      <c r="A19" s="93">
        <v>1</v>
      </c>
      <c r="B19" s="93">
        <v>2</v>
      </c>
      <c r="C19" s="93">
        <v>3</v>
      </c>
      <c r="D19" s="93">
        <v>4</v>
      </c>
      <c r="E19" s="93">
        <v>5</v>
      </c>
      <c r="F19" s="93">
        <v>6</v>
      </c>
      <c r="G19" s="93">
        <v>7</v>
      </c>
      <c r="H19" s="93">
        <v>8</v>
      </c>
      <c r="I19" s="93">
        <v>9</v>
      </c>
      <c r="J19" s="93">
        <v>10</v>
      </c>
      <c r="K19" s="93">
        <v>11</v>
      </c>
      <c r="L19" s="93"/>
      <c r="M19" s="93">
        <v>13</v>
      </c>
      <c r="N19" s="93">
        <v>14</v>
      </c>
      <c r="O19" s="93">
        <v>15</v>
      </c>
      <c r="P19" s="93">
        <v>16</v>
      </c>
      <c r="Q19" s="93"/>
      <c r="R19" s="93">
        <v>17</v>
      </c>
      <c r="S19" s="93">
        <v>18</v>
      </c>
      <c r="T19" s="93">
        <v>19</v>
      </c>
      <c r="U19" s="93">
        <v>12</v>
      </c>
      <c r="V19" s="93">
        <v>13</v>
      </c>
      <c r="W19" s="93">
        <v>14</v>
      </c>
      <c r="X19" s="93">
        <v>15</v>
      </c>
      <c r="Y19" s="93">
        <v>16</v>
      </c>
      <c r="Z19" s="93">
        <v>17</v>
      </c>
      <c r="AA19" s="93">
        <v>18</v>
      </c>
      <c r="AB19" s="93">
        <v>19</v>
      </c>
      <c r="AC19" s="93">
        <v>16</v>
      </c>
      <c r="AD19" s="93">
        <v>17</v>
      </c>
      <c r="AE19" s="93">
        <v>18</v>
      </c>
      <c r="AF19" s="93">
        <v>19</v>
      </c>
      <c r="AG19" s="93">
        <v>16</v>
      </c>
      <c r="AH19" s="93">
        <v>17</v>
      </c>
      <c r="AI19" s="93">
        <v>18</v>
      </c>
      <c r="AJ19" s="93">
        <v>19</v>
      </c>
      <c r="AK19" s="93">
        <v>16</v>
      </c>
      <c r="AL19" s="93">
        <v>17</v>
      </c>
      <c r="AM19" s="93">
        <v>18</v>
      </c>
      <c r="AN19" s="93">
        <v>19</v>
      </c>
      <c r="AO19" s="93">
        <v>16</v>
      </c>
      <c r="AP19" s="93">
        <v>17</v>
      </c>
      <c r="AQ19" s="93">
        <v>18</v>
      </c>
      <c r="AR19" s="93">
        <v>19</v>
      </c>
      <c r="AS19" s="93">
        <v>16</v>
      </c>
      <c r="AT19" s="93">
        <v>17</v>
      </c>
      <c r="AU19" s="93">
        <v>18</v>
      </c>
      <c r="AV19" s="93">
        <v>19</v>
      </c>
      <c r="AW19" s="93">
        <v>20</v>
      </c>
      <c r="AX19" s="93">
        <v>21</v>
      </c>
      <c r="AY19" s="390">
        <v>22</v>
      </c>
    </row>
    <row r="20" spans="1:52" ht="33" x14ac:dyDescent="0.25">
      <c r="A20" s="241">
        <v>1</v>
      </c>
      <c r="B20" s="242" t="s">
        <v>327</v>
      </c>
      <c r="C20" s="394">
        <f>C23</f>
        <v>5661.8850000000002</v>
      </c>
      <c r="D20" s="385">
        <v>5661.8850000000002</v>
      </c>
      <c r="E20" s="385">
        <f>C20-G20</f>
        <v>5652.8770000000004</v>
      </c>
      <c r="F20" s="385">
        <f>C20-G20-J20-N20-S20</f>
        <v>5119.8539999999994</v>
      </c>
      <c r="G20" s="364">
        <v>9.0079999999999991</v>
      </c>
      <c r="H20" s="364">
        <f>SUM(H21:H25)</f>
        <v>214.32300000000001</v>
      </c>
      <c r="I20" s="248" t="s">
        <v>243</v>
      </c>
      <c r="J20" s="364">
        <v>214.32300000000001</v>
      </c>
      <c r="K20" s="248" t="s">
        <v>243</v>
      </c>
      <c r="L20" s="364">
        <f>L23</f>
        <v>179.52199999999999</v>
      </c>
      <c r="M20" s="248" t="s">
        <v>243</v>
      </c>
      <c r="N20" s="364">
        <v>152.75200000000001</v>
      </c>
      <c r="O20" s="248" t="s">
        <v>243</v>
      </c>
      <c r="P20" s="364">
        <v>163.37100000000001</v>
      </c>
      <c r="Q20" s="364">
        <f>Q23</f>
        <v>161.09279999999998</v>
      </c>
      <c r="R20" s="248" t="s">
        <v>243</v>
      </c>
      <c r="S20" s="364">
        <f t="shared" ref="S20:AA20" si="0">SUM(S21:S25)</f>
        <v>165.94800000000001</v>
      </c>
      <c r="T20" s="248" t="s">
        <v>243</v>
      </c>
      <c r="U20" s="364">
        <v>55.915999999999997</v>
      </c>
      <c r="V20" s="248" t="s">
        <v>243</v>
      </c>
      <c r="W20" s="248">
        <f t="shared" si="0"/>
        <v>0</v>
      </c>
      <c r="X20" s="248" t="s">
        <v>243</v>
      </c>
      <c r="Y20" s="364">
        <v>568.57799999999997</v>
      </c>
      <c r="Z20" s="248" t="s">
        <v>243</v>
      </c>
      <c r="AA20" s="248">
        <f t="shared" si="0"/>
        <v>0</v>
      </c>
      <c r="AB20" s="248" t="s">
        <v>243</v>
      </c>
      <c r="AC20" s="364">
        <v>589.96699999999998</v>
      </c>
      <c r="AD20" s="248" t="s">
        <v>243</v>
      </c>
      <c r="AE20" s="248">
        <f t="shared" ref="AE20" si="1">SUM(AE21:AE25)</f>
        <v>0</v>
      </c>
      <c r="AF20" s="248" t="s">
        <v>243</v>
      </c>
      <c r="AG20" s="364">
        <v>689.89300000000003</v>
      </c>
      <c r="AH20" s="248" t="s">
        <v>243</v>
      </c>
      <c r="AI20" s="248">
        <f t="shared" ref="AI20" si="2">SUM(AI21:AI25)</f>
        <v>0</v>
      </c>
      <c r="AJ20" s="248" t="s">
        <v>243</v>
      </c>
      <c r="AK20" s="364">
        <v>725.17499999999995</v>
      </c>
      <c r="AL20" s="248" t="s">
        <v>243</v>
      </c>
      <c r="AM20" s="248">
        <f t="shared" ref="AM20" si="3">SUM(AM21:AM25)</f>
        <v>0</v>
      </c>
      <c r="AN20" s="248" t="s">
        <v>243</v>
      </c>
      <c r="AO20" s="364">
        <v>1231.7840000000001</v>
      </c>
      <c r="AP20" s="248" t="s">
        <v>243</v>
      </c>
      <c r="AQ20" s="248">
        <f t="shared" ref="AQ20" si="4">SUM(AQ21:AQ25)</f>
        <v>0</v>
      </c>
      <c r="AR20" s="248" t="s">
        <v>243</v>
      </c>
      <c r="AS20" s="364">
        <f>AS23</f>
        <v>1258.5409999999999</v>
      </c>
      <c r="AT20" s="248" t="s">
        <v>243</v>
      </c>
      <c r="AU20" s="248">
        <f t="shared" ref="AU20" si="5">SUM(AU21:AU25)</f>
        <v>0</v>
      </c>
      <c r="AV20" s="248" t="s">
        <v>243</v>
      </c>
      <c r="AW20" s="364">
        <f>C20</f>
        <v>5661.8850000000002</v>
      </c>
      <c r="AX20" s="364">
        <f>G20+J20+N20+S20+U20+Y20+AC20+AG20+AK20+AO20+AS20</f>
        <v>5661.8850000000011</v>
      </c>
      <c r="AY20" s="364">
        <f>AY23</f>
        <v>542.03100000000006</v>
      </c>
      <c r="AZ20" s="355"/>
    </row>
    <row r="21" spans="1:52" ht="16.5" x14ac:dyDescent="0.25">
      <c r="A21" s="243" t="s">
        <v>328</v>
      </c>
      <c r="B21" s="244" t="s">
        <v>329</v>
      </c>
      <c r="C21" s="248" t="s">
        <v>243</v>
      </c>
      <c r="D21" s="248" t="s">
        <v>243</v>
      </c>
      <c r="E21" s="248" t="s">
        <v>243</v>
      </c>
      <c r="F21" s="248" t="s">
        <v>243</v>
      </c>
      <c r="G21" s="248" t="s">
        <v>243</v>
      </c>
      <c r="H21" s="248" t="s">
        <v>243</v>
      </c>
      <c r="I21" s="248" t="s">
        <v>243</v>
      </c>
      <c r="J21" s="248" t="s">
        <v>243</v>
      </c>
      <c r="K21" s="248" t="s">
        <v>243</v>
      </c>
      <c r="L21" s="248" t="s">
        <v>243</v>
      </c>
      <c r="M21" s="248" t="s">
        <v>243</v>
      </c>
      <c r="N21" s="248" t="s">
        <v>243</v>
      </c>
      <c r="O21" s="248" t="s">
        <v>243</v>
      </c>
      <c r="P21" s="248" t="s">
        <v>243</v>
      </c>
      <c r="Q21" s="248" t="s">
        <v>243</v>
      </c>
      <c r="R21" s="248" t="s">
        <v>243</v>
      </c>
      <c r="S21" s="248" t="s">
        <v>243</v>
      </c>
      <c r="T21" s="248" t="s">
        <v>243</v>
      </c>
      <c r="U21" s="248" t="s">
        <v>243</v>
      </c>
      <c r="V21" s="248" t="s">
        <v>243</v>
      </c>
      <c r="W21" s="248" t="s">
        <v>243</v>
      </c>
      <c r="X21" s="248" t="s">
        <v>243</v>
      </c>
      <c r="Y21" s="248" t="s">
        <v>243</v>
      </c>
      <c r="Z21" s="248" t="s">
        <v>243</v>
      </c>
      <c r="AA21" s="248" t="s">
        <v>243</v>
      </c>
      <c r="AB21" s="248" t="s">
        <v>243</v>
      </c>
      <c r="AC21" s="248" t="s">
        <v>243</v>
      </c>
      <c r="AD21" s="248" t="s">
        <v>243</v>
      </c>
      <c r="AE21" s="248" t="s">
        <v>243</v>
      </c>
      <c r="AF21" s="248" t="s">
        <v>243</v>
      </c>
      <c r="AG21" s="248" t="s">
        <v>243</v>
      </c>
      <c r="AH21" s="248" t="s">
        <v>243</v>
      </c>
      <c r="AI21" s="248" t="s">
        <v>243</v>
      </c>
      <c r="AJ21" s="248" t="s">
        <v>243</v>
      </c>
      <c r="AK21" s="248" t="s">
        <v>243</v>
      </c>
      <c r="AL21" s="248" t="s">
        <v>243</v>
      </c>
      <c r="AM21" s="248" t="s">
        <v>243</v>
      </c>
      <c r="AN21" s="248" t="s">
        <v>243</v>
      </c>
      <c r="AO21" s="248" t="s">
        <v>243</v>
      </c>
      <c r="AP21" s="248" t="s">
        <v>243</v>
      </c>
      <c r="AQ21" s="248" t="s">
        <v>243</v>
      </c>
      <c r="AR21" s="248" t="s">
        <v>243</v>
      </c>
      <c r="AS21" s="248" t="s">
        <v>243</v>
      </c>
      <c r="AT21" s="248" t="s">
        <v>243</v>
      </c>
      <c r="AU21" s="248" t="s">
        <v>243</v>
      </c>
      <c r="AV21" s="248" t="s">
        <v>243</v>
      </c>
      <c r="AW21" s="248" t="s">
        <v>243</v>
      </c>
      <c r="AX21" s="248" t="s">
        <v>243</v>
      </c>
      <c r="AY21" s="248" t="s">
        <v>243</v>
      </c>
    </row>
    <row r="22" spans="1:52" ht="16.5" x14ac:dyDescent="0.25">
      <c r="A22" s="243" t="s">
        <v>330</v>
      </c>
      <c r="B22" s="244" t="s">
        <v>331</v>
      </c>
      <c r="C22" s="248" t="s">
        <v>243</v>
      </c>
      <c r="D22" s="248" t="s">
        <v>243</v>
      </c>
      <c r="E22" s="248" t="s">
        <v>243</v>
      </c>
      <c r="F22" s="248" t="s">
        <v>243</v>
      </c>
      <c r="G22" s="248" t="s">
        <v>243</v>
      </c>
      <c r="H22" s="248" t="s">
        <v>243</v>
      </c>
      <c r="I22" s="248" t="s">
        <v>243</v>
      </c>
      <c r="J22" s="248" t="s">
        <v>243</v>
      </c>
      <c r="K22" s="248" t="s">
        <v>243</v>
      </c>
      <c r="L22" s="248" t="s">
        <v>243</v>
      </c>
      <c r="M22" s="248" t="s">
        <v>243</v>
      </c>
      <c r="N22" s="248" t="s">
        <v>243</v>
      </c>
      <c r="O22" s="248" t="s">
        <v>243</v>
      </c>
      <c r="P22" s="248" t="s">
        <v>243</v>
      </c>
      <c r="Q22" s="248" t="s">
        <v>243</v>
      </c>
      <c r="R22" s="248" t="s">
        <v>243</v>
      </c>
      <c r="S22" s="248" t="s">
        <v>243</v>
      </c>
      <c r="T22" s="248" t="s">
        <v>243</v>
      </c>
      <c r="U22" s="248" t="s">
        <v>243</v>
      </c>
      <c r="V22" s="248" t="s">
        <v>243</v>
      </c>
      <c r="W22" s="248" t="s">
        <v>243</v>
      </c>
      <c r="X22" s="248" t="s">
        <v>243</v>
      </c>
      <c r="Y22" s="248" t="s">
        <v>243</v>
      </c>
      <c r="Z22" s="248" t="s">
        <v>243</v>
      </c>
      <c r="AA22" s="248" t="s">
        <v>243</v>
      </c>
      <c r="AB22" s="248" t="s">
        <v>243</v>
      </c>
      <c r="AC22" s="248" t="s">
        <v>243</v>
      </c>
      <c r="AD22" s="248" t="s">
        <v>243</v>
      </c>
      <c r="AE22" s="248" t="s">
        <v>243</v>
      </c>
      <c r="AF22" s="248" t="s">
        <v>243</v>
      </c>
      <c r="AG22" s="248" t="s">
        <v>243</v>
      </c>
      <c r="AH22" s="248" t="s">
        <v>243</v>
      </c>
      <c r="AI22" s="248" t="s">
        <v>243</v>
      </c>
      <c r="AJ22" s="248" t="s">
        <v>243</v>
      </c>
      <c r="AK22" s="248" t="s">
        <v>243</v>
      </c>
      <c r="AL22" s="248" t="s">
        <v>243</v>
      </c>
      <c r="AM22" s="248" t="s">
        <v>243</v>
      </c>
      <c r="AN22" s="248" t="s">
        <v>243</v>
      </c>
      <c r="AO22" s="248" t="s">
        <v>243</v>
      </c>
      <c r="AP22" s="248" t="s">
        <v>243</v>
      </c>
      <c r="AQ22" s="248" t="s">
        <v>243</v>
      </c>
      <c r="AR22" s="248" t="s">
        <v>243</v>
      </c>
      <c r="AS22" s="248" t="s">
        <v>243</v>
      </c>
      <c r="AT22" s="248" t="s">
        <v>243</v>
      </c>
      <c r="AU22" s="248" t="s">
        <v>243</v>
      </c>
      <c r="AV22" s="248" t="s">
        <v>243</v>
      </c>
      <c r="AW22" s="248" t="s">
        <v>243</v>
      </c>
      <c r="AX22" s="248" t="s">
        <v>243</v>
      </c>
      <c r="AY22" s="248" t="s">
        <v>243</v>
      </c>
      <c r="AZ22" s="355"/>
    </row>
    <row r="23" spans="1:52" ht="33" x14ac:dyDescent="0.25">
      <c r="A23" s="243" t="s">
        <v>332</v>
      </c>
      <c r="B23" s="244" t="s">
        <v>333</v>
      </c>
      <c r="C23" s="385">
        <v>5661.8850000000002</v>
      </c>
      <c r="D23" s="385">
        <f>AX23</f>
        <v>5661.8850000000011</v>
      </c>
      <c r="E23" s="385">
        <f>C23-G23</f>
        <v>5652.8770000000004</v>
      </c>
      <c r="F23" s="385">
        <f>C23-G23-J23-N23-S23</f>
        <v>5119.8539999999994</v>
      </c>
      <c r="G23" s="364">
        <v>9.0079999999999991</v>
      </c>
      <c r="H23" s="365">
        <v>214.32300000000001</v>
      </c>
      <c r="I23" s="248" t="s">
        <v>243</v>
      </c>
      <c r="J23" s="364">
        <v>214.32300000000001</v>
      </c>
      <c r="K23" s="248" t="s">
        <v>243</v>
      </c>
      <c r="L23" s="364">
        <v>179.52199999999999</v>
      </c>
      <c r="M23" s="248" t="s">
        <v>243</v>
      </c>
      <c r="N23" s="364">
        <v>152.75200000000001</v>
      </c>
      <c r="O23" s="248" t="s">
        <v>243</v>
      </c>
      <c r="P23" s="365">
        <v>163.37100000000001</v>
      </c>
      <c r="Q23" s="365">
        <f>Q26*1.2</f>
        <v>161.09279999999998</v>
      </c>
      <c r="R23" s="248" t="s">
        <v>243</v>
      </c>
      <c r="S23" s="364">
        <v>165.94800000000001</v>
      </c>
      <c r="T23" s="248" t="s">
        <v>243</v>
      </c>
      <c r="U23" s="365">
        <f>U20</f>
        <v>55.915999999999997</v>
      </c>
      <c r="V23" s="248" t="s">
        <v>243</v>
      </c>
      <c r="W23" s="248" t="s">
        <v>243</v>
      </c>
      <c r="X23" s="248" t="s">
        <v>243</v>
      </c>
      <c r="Y23" s="365">
        <f>Y20</f>
        <v>568.57799999999997</v>
      </c>
      <c r="Z23" s="248" t="s">
        <v>243</v>
      </c>
      <c r="AA23" s="248" t="s">
        <v>243</v>
      </c>
      <c r="AB23" s="248" t="s">
        <v>243</v>
      </c>
      <c r="AC23" s="365">
        <f>AC20</f>
        <v>589.96699999999998</v>
      </c>
      <c r="AD23" s="248" t="s">
        <v>243</v>
      </c>
      <c r="AE23" s="248" t="s">
        <v>243</v>
      </c>
      <c r="AF23" s="248" t="s">
        <v>243</v>
      </c>
      <c r="AG23" s="365">
        <f>AG20</f>
        <v>689.89300000000003</v>
      </c>
      <c r="AH23" s="248" t="s">
        <v>243</v>
      </c>
      <c r="AI23" s="248" t="s">
        <v>243</v>
      </c>
      <c r="AJ23" s="248" t="s">
        <v>243</v>
      </c>
      <c r="AK23" s="365">
        <f>AK20</f>
        <v>725.17499999999995</v>
      </c>
      <c r="AL23" s="248" t="s">
        <v>243</v>
      </c>
      <c r="AM23" s="248" t="s">
        <v>243</v>
      </c>
      <c r="AN23" s="248" t="s">
        <v>243</v>
      </c>
      <c r="AO23" s="365">
        <f>AO20</f>
        <v>1231.7840000000001</v>
      </c>
      <c r="AP23" s="248" t="s">
        <v>243</v>
      </c>
      <c r="AQ23" s="248" t="s">
        <v>243</v>
      </c>
      <c r="AR23" s="248" t="s">
        <v>243</v>
      </c>
      <c r="AS23" s="365">
        <v>1258.5409999999999</v>
      </c>
      <c r="AT23" s="248" t="s">
        <v>243</v>
      </c>
      <c r="AU23" s="248" t="s">
        <v>243</v>
      </c>
      <c r="AV23" s="248" t="s">
        <v>243</v>
      </c>
      <c r="AW23" s="364">
        <f>C23</f>
        <v>5661.8850000000002</v>
      </c>
      <c r="AX23" s="364">
        <f>G23+J23+N23+S23+U23+Y23+AC23+AG23+AK23+AO23+AS23</f>
        <v>5661.8850000000011</v>
      </c>
      <c r="AY23" s="364">
        <f>G23+J23+N23+S23</f>
        <v>542.03100000000006</v>
      </c>
    </row>
    <row r="24" spans="1:52" ht="16.5" x14ac:dyDescent="0.25">
      <c r="A24" s="243" t="s">
        <v>334</v>
      </c>
      <c r="B24" s="244" t="s">
        <v>335</v>
      </c>
      <c r="C24" s="248" t="s">
        <v>243</v>
      </c>
      <c r="D24" s="248" t="s">
        <v>243</v>
      </c>
      <c r="E24" s="248" t="s">
        <v>243</v>
      </c>
      <c r="F24" s="248" t="s">
        <v>243</v>
      </c>
      <c r="G24" s="248" t="s">
        <v>243</v>
      </c>
      <c r="H24" s="248" t="s">
        <v>243</v>
      </c>
      <c r="I24" s="248" t="s">
        <v>243</v>
      </c>
      <c r="J24" s="248" t="s">
        <v>243</v>
      </c>
      <c r="K24" s="248" t="s">
        <v>243</v>
      </c>
      <c r="L24" s="248" t="s">
        <v>243</v>
      </c>
      <c r="M24" s="248" t="s">
        <v>243</v>
      </c>
      <c r="N24" s="248" t="s">
        <v>243</v>
      </c>
      <c r="O24" s="248" t="s">
        <v>243</v>
      </c>
      <c r="P24" s="248" t="s">
        <v>243</v>
      </c>
      <c r="Q24" s="248" t="s">
        <v>243</v>
      </c>
      <c r="R24" s="248" t="s">
        <v>243</v>
      </c>
      <c r="S24" s="248" t="s">
        <v>243</v>
      </c>
      <c r="T24" s="248" t="s">
        <v>243</v>
      </c>
      <c r="U24" s="248" t="s">
        <v>243</v>
      </c>
      <c r="V24" s="248" t="s">
        <v>243</v>
      </c>
      <c r="W24" s="248" t="s">
        <v>243</v>
      </c>
      <c r="X24" s="248" t="s">
        <v>243</v>
      </c>
      <c r="Y24" s="248" t="s">
        <v>243</v>
      </c>
      <c r="Z24" s="248" t="s">
        <v>243</v>
      </c>
      <c r="AA24" s="248" t="s">
        <v>243</v>
      </c>
      <c r="AB24" s="248" t="s">
        <v>243</v>
      </c>
      <c r="AC24" s="248" t="s">
        <v>243</v>
      </c>
      <c r="AD24" s="248" t="s">
        <v>243</v>
      </c>
      <c r="AE24" s="248" t="s">
        <v>243</v>
      </c>
      <c r="AF24" s="248" t="s">
        <v>243</v>
      </c>
      <c r="AG24" s="248" t="s">
        <v>243</v>
      </c>
      <c r="AH24" s="248" t="s">
        <v>243</v>
      </c>
      <c r="AI24" s="248" t="s">
        <v>243</v>
      </c>
      <c r="AJ24" s="248" t="s">
        <v>243</v>
      </c>
      <c r="AK24" s="248" t="s">
        <v>243</v>
      </c>
      <c r="AL24" s="248" t="s">
        <v>243</v>
      </c>
      <c r="AM24" s="248" t="s">
        <v>243</v>
      </c>
      <c r="AN24" s="248" t="s">
        <v>243</v>
      </c>
      <c r="AO24" s="248" t="s">
        <v>243</v>
      </c>
      <c r="AP24" s="248" t="s">
        <v>243</v>
      </c>
      <c r="AQ24" s="248" t="s">
        <v>243</v>
      </c>
      <c r="AR24" s="248" t="s">
        <v>243</v>
      </c>
      <c r="AS24" s="248" t="s">
        <v>243</v>
      </c>
      <c r="AT24" s="248" t="s">
        <v>243</v>
      </c>
      <c r="AU24" s="248" t="s">
        <v>243</v>
      </c>
      <c r="AV24" s="248" t="s">
        <v>243</v>
      </c>
      <c r="AW24" s="248" t="s">
        <v>243</v>
      </c>
      <c r="AX24" s="248" t="s">
        <v>243</v>
      </c>
      <c r="AY24" s="248" t="s">
        <v>243</v>
      </c>
    </row>
    <row r="25" spans="1:52" ht="16.5" x14ac:dyDescent="0.25">
      <c r="A25" s="243" t="s">
        <v>336</v>
      </c>
      <c r="B25" s="245" t="s">
        <v>337</v>
      </c>
      <c r="C25" s="248" t="s">
        <v>243</v>
      </c>
      <c r="D25" s="248" t="s">
        <v>243</v>
      </c>
      <c r="E25" s="248" t="s">
        <v>243</v>
      </c>
      <c r="F25" s="248" t="s">
        <v>243</v>
      </c>
      <c r="G25" s="248" t="s">
        <v>243</v>
      </c>
      <c r="H25" s="248" t="s">
        <v>243</v>
      </c>
      <c r="I25" s="248" t="s">
        <v>243</v>
      </c>
      <c r="J25" s="248" t="s">
        <v>243</v>
      </c>
      <c r="K25" s="248" t="s">
        <v>243</v>
      </c>
      <c r="L25" s="248" t="s">
        <v>243</v>
      </c>
      <c r="M25" s="248" t="s">
        <v>243</v>
      </c>
      <c r="N25" s="248" t="s">
        <v>243</v>
      </c>
      <c r="O25" s="248" t="s">
        <v>243</v>
      </c>
      <c r="P25" s="248" t="s">
        <v>243</v>
      </c>
      <c r="Q25" s="248" t="s">
        <v>243</v>
      </c>
      <c r="R25" s="248" t="s">
        <v>243</v>
      </c>
      <c r="S25" s="248" t="s">
        <v>243</v>
      </c>
      <c r="T25" s="248" t="s">
        <v>243</v>
      </c>
      <c r="U25" s="248" t="s">
        <v>243</v>
      </c>
      <c r="V25" s="248" t="s">
        <v>243</v>
      </c>
      <c r="W25" s="248" t="s">
        <v>243</v>
      </c>
      <c r="X25" s="248" t="s">
        <v>243</v>
      </c>
      <c r="Y25" s="248" t="s">
        <v>243</v>
      </c>
      <c r="Z25" s="248" t="s">
        <v>243</v>
      </c>
      <c r="AA25" s="248" t="s">
        <v>243</v>
      </c>
      <c r="AB25" s="248" t="s">
        <v>243</v>
      </c>
      <c r="AC25" s="248" t="s">
        <v>243</v>
      </c>
      <c r="AD25" s="248" t="s">
        <v>243</v>
      </c>
      <c r="AE25" s="248" t="s">
        <v>243</v>
      </c>
      <c r="AF25" s="248" t="s">
        <v>243</v>
      </c>
      <c r="AG25" s="248" t="s">
        <v>243</v>
      </c>
      <c r="AH25" s="248" t="s">
        <v>243</v>
      </c>
      <c r="AI25" s="248" t="s">
        <v>243</v>
      </c>
      <c r="AJ25" s="248" t="s">
        <v>243</v>
      </c>
      <c r="AK25" s="248" t="s">
        <v>243</v>
      </c>
      <c r="AL25" s="248" t="s">
        <v>243</v>
      </c>
      <c r="AM25" s="248" t="s">
        <v>243</v>
      </c>
      <c r="AN25" s="248" t="s">
        <v>243</v>
      </c>
      <c r="AO25" s="248" t="s">
        <v>243</v>
      </c>
      <c r="AP25" s="248" t="s">
        <v>243</v>
      </c>
      <c r="AQ25" s="248" t="s">
        <v>243</v>
      </c>
      <c r="AR25" s="248" t="s">
        <v>243</v>
      </c>
      <c r="AS25" s="248" t="s">
        <v>243</v>
      </c>
      <c r="AT25" s="248" t="s">
        <v>243</v>
      </c>
      <c r="AU25" s="248" t="s">
        <v>243</v>
      </c>
      <c r="AV25" s="248" t="s">
        <v>243</v>
      </c>
      <c r="AW25" s="248" t="s">
        <v>243</v>
      </c>
      <c r="AX25" s="248" t="s">
        <v>243</v>
      </c>
      <c r="AY25" s="248" t="s">
        <v>243</v>
      </c>
    </row>
    <row r="26" spans="1:52" ht="33" x14ac:dyDescent="0.25">
      <c r="A26" s="241" t="s">
        <v>20</v>
      </c>
      <c r="B26" s="242" t="s">
        <v>338</v>
      </c>
      <c r="C26" s="394">
        <v>4719.28</v>
      </c>
      <c r="D26" s="385">
        <f>D27+D28+D29+D30</f>
        <v>4736.3950000000004</v>
      </c>
      <c r="E26" s="385">
        <f>E27+E28+E29+E30</f>
        <v>4728.8620000000001</v>
      </c>
      <c r="F26" s="385">
        <f>F27+F28+F29+F30</f>
        <v>4282.0129999999999</v>
      </c>
      <c r="G26" s="387">
        <f>G28+G29+G30</f>
        <v>7.5329999999999995</v>
      </c>
      <c r="H26" s="364">
        <f>H28+H29+H30</f>
        <v>179.20699999999999</v>
      </c>
      <c r="I26" s="248" t="s">
        <v>243</v>
      </c>
      <c r="J26" s="364">
        <f>SUM(J27:J30)</f>
        <v>179.20699999999999</v>
      </c>
      <c r="K26" s="248" t="s">
        <v>243</v>
      </c>
      <c r="L26" s="364">
        <f>SUM(L27:L31)</f>
        <v>150.01400000000001</v>
      </c>
      <c r="M26" s="248" t="s">
        <v>243</v>
      </c>
      <c r="N26" s="364">
        <f t="shared" ref="N26:AA26" si="6">SUM(N27:N30)</f>
        <v>128.13399999999999</v>
      </c>
      <c r="O26" s="248" t="s">
        <v>243</v>
      </c>
      <c r="P26" s="364">
        <f>SUM(P27:P30)</f>
        <v>138.417</v>
      </c>
      <c r="Q26" s="364">
        <v>134.244</v>
      </c>
      <c r="R26" s="248" t="s">
        <v>243</v>
      </c>
      <c r="S26" s="364">
        <f t="shared" si="6"/>
        <v>139.50800000000001</v>
      </c>
      <c r="T26" s="248" t="s">
        <v>243</v>
      </c>
      <c r="U26" s="364">
        <f>SUM(U27:U30)</f>
        <v>47.398000000000003</v>
      </c>
      <c r="V26" s="248" t="s">
        <v>243</v>
      </c>
      <c r="W26" s="248">
        <f t="shared" si="6"/>
        <v>0</v>
      </c>
      <c r="X26" s="248" t="s">
        <v>243</v>
      </c>
      <c r="Y26" s="364">
        <f>SUM(Y27:Y30)</f>
        <v>475.14799999999997</v>
      </c>
      <c r="Z26" s="248" t="s">
        <v>243</v>
      </c>
      <c r="AA26" s="248">
        <f t="shared" si="6"/>
        <v>0</v>
      </c>
      <c r="AB26" s="248" t="s">
        <v>243</v>
      </c>
      <c r="AC26" s="364">
        <f>SUM(AC27:AC30)</f>
        <v>493.13900000000001</v>
      </c>
      <c r="AD26" s="248" t="s">
        <v>243</v>
      </c>
      <c r="AE26" s="248">
        <f t="shared" ref="AE26" si="7">SUM(AE27:AE30)</f>
        <v>0</v>
      </c>
      <c r="AF26" s="248" t="s">
        <v>243</v>
      </c>
      <c r="AG26" s="364">
        <f>SUM(AG27:AG30)</f>
        <v>584.91099999999994</v>
      </c>
      <c r="AH26" s="248" t="s">
        <v>243</v>
      </c>
      <c r="AI26" s="248">
        <f t="shared" ref="AI26" si="8">SUM(AI27:AI30)</f>
        <v>0</v>
      </c>
      <c r="AJ26" s="248" t="s">
        <v>243</v>
      </c>
      <c r="AK26" s="364">
        <f>SUM(AK27:AK30)</f>
        <v>606.14599999999996</v>
      </c>
      <c r="AL26" s="248" t="s">
        <v>243</v>
      </c>
      <c r="AM26" s="248">
        <f t="shared" ref="AM26" si="9">SUM(AM27:AM30)</f>
        <v>0</v>
      </c>
      <c r="AN26" s="248" t="s">
        <v>243</v>
      </c>
      <c r="AO26" s="364">
        <f>SUM(AO27:AO30)</f>
        <v>1026.4870000000001</v>
      </c>
      <c r="AP26" s="248" t="s">
        <v>243</v>
      </c>
      <c r="AQ26" s="248">
        <f t="shared" ref="AQ26" si="10">SUM(AQ27:AQ30)</f>
        <v>0</v>
      </c>
      <c r="AR26" s="248" t="s">
        <v>243</v>
      </c>
      <c r="AS26" s="364">
        <f>SUM(AS27:AS30)</f>
        <v>1048.7839999999999</v>
      </c>
      <c r="AT26" s="248" t="s">
        <v>243</v>
      </c>
      <c r="AU26" s="248">
        <f t="shared" ref="AU26" si="11">SUM(AU27:AU30)</f>
        <v>0</v>
      </c>
      <c r="AV26" s="248" t="s">
        <v>243</v>
      </c>
      <c r="AW26" s="364">
        <f>C26</f>
        <v>4719.28</v>
      </c>
      <c r="AX26" s="364">
        <f>SUM(AX27:AX30)</f>
        <v>4736.3950000000004</v>
      </c>
      <c r="AY26" s="364">
        <f>AY27+AY28+AY29+AY30</f>
        <v>314.87399999999997</v>
      </c>
      <c r="AZ26" s="355"/>
    </row>
    <row r="27" spans="1:52" ht="16.5" x14ac:dyDescent="0.25">
      <c r="A27" s="241" t="s">
        <v>339</v>
      </c>
      <c r="B27" s="244" t="s">
        <v>340</v>
      </c>
      <c r="C27" s="385">
        <v>30</v>
      </c>
      <c r="D27" s="385">
        <v>0</v>
      </c>
      <c r="E27" s="385">
        <f>D27-G27</f>
        <v>0</v>
      </c>
      <c r="F27" s="385">
        <f>D27-G27-J27</f>
        <v>0</v>
      </c>
      <c r="G27" s="385">
        <v>0</v>
      </c>
      <c r="H27" s="386">
        <v>0</v>
      </c>
      <c r="I27" s="248" t="s">
        <v>243</v>
      </c>
      <c r="J27" s="365">
        <v>0</v>
      </c>
      <c r="K27" s="248" t="s">
        <v>243</v>
      </c>
      <c r="L27" s="365">
        <v>0</v>
      </c>
      <c r="M27" s="248" t="s">
        <v>243</v>
      </c>
      <c r="N27" s="365">
        <v>0</v>
      </c>
      <c r="O27" s="248" t="s">
        <v>243</v>
      </c>
      <c r="P27" s="365">
        <v>0</v>
      </c>
      <c r="Q27" s="365">
        <v>10</v>
      </c>
      <c r="R27" s="248" t="s">
        <v>243</v>
      </c>
      <c r="S27" s="248">
        <v>0</v>
      </c>
      <c r="T27" s="248" t="s">
        <v>243</v>
      </c>
      <c r="U27" s="365">
        <v>0</v>
      </c>
      <c r="V27" s="248" t="s">
        <v>243</v>
      </c>
      <c r="W27" s="248" t="s">
        <v>243</v>
      </c>
      <c r="X27" s="248" t="s">
        <v>243</v>
      </c>
      <c r="Y27" s="365">
        <v>0</v>
      </c>
      <c r="Z27" s="248" t="s">
        <v>243</v>
      </c>
      <c r="AA27" s="248" t="s">
        <v>243</v>
      </c>
      <c r="AB27" s="248" t="s">
        <v>243</v>
      </c>
      <c r="AC27" s="365">
        <v>0</v>
      </c>
      <c r="AD27" s="248" t="s">
        <v>243</v>
      </c>
      <c r="AE27" s="248" t="s">
        <v>243</v>
      </c>
      <c r="AF27" s="248" t="s">
        <v>243</v>
      </c>
      <c r="AG27" s="365">
        <v>0</v>
      </c>
      <c r="AH27" s="248" t="s">
        <v>243</v>
      </c>
      <c r="AI27" s="248" t="s">
        <v>243</v>
      </c>
      <c r="AJ27" s="248" t="s">
        <v>243</v>
      </c>
      <c r="AK27" s="365">
        <v>0</v>
      </c>
      <c r="AL27" s="248" t="s">
        <v>243</v>
      </c>
      <c r="AM27" s="248" t="s">
        <v>243</v>
      </c>
      <c r="AN27" s="248" t="s">
        <v>243</v>
      </c>
      <c r="AO27" s="365">
        <v>0</v>
      </c>
      <c r="AP27" s="248" t="s">
        <v>243</v>
      </c>
      <c r="AQ27" s="248" t="s">
        <v>243</v>
      </c>
      <c r="AR27" s="248" t="s">
        <v>243</v>
      </c>
      <c r="AS27" s="365">
        <v>0</v>
      </c>
      <c r="AT27" s="248" t="s">
        <v>243</v>
      </c>
      <c r="AU27" s="248" t="s">
        <v>243</v>
      </c>
      <c r="AV27" s="248" t="s">
        <v>243</v>
      </c>
      <c r="AW27" s="364">
        <f t="shared" ref="AW27:AW30" si="12">C27</f>
        <v>30</v>
      </c>
      <c r="AX27" s="364">
        <f>G27+J27+N27+P27+U27+Y27+AC27+AG27+AK27+AO27+AS27</f>
        <v>0</v>
      </c>
      <c r="AY27" s="391">
        <f>G27+J27+N27</f>
        <v>0</v>
      </c>
    </row>
    <row r="28" spans="1:52" ht="16.5" x14ac:dyDescent="0.25">
      <c r="A28" s="241" t="s">
        <v>341</v>
      </c>
      <c r="B28" s="244" t="s">
        <v>342</v>
      </c>
      <c r="C28" s="385">
        <v>630.65700000000004</v>
      </c>
      <c r="D28" s="385">
        <v>598.07299999999998</v>
      </c>
      <c r="E28" s="385">
        <f>D28-G28</f>
        <v>597.04999999999995</v>
      </c>
      <c r="F28" s="385">
        <f>D28-G28-J28-N28-S28</f>
        <v>539.96500000000003</v>
      </c>
      <c r="G28" s="387">
        <v>1.0229999999999999</v>
      </c>
      <c r="H28" s="386">
        <v>21.588000000000001</v>
      </c>
      <c r="I28" s="248" t="s">
        <v>243</v>
      </c>
      <c r="J28" s="365">
        <v>21.588000000000001</v>
      </c>
      <c r="K28" s="248" t="s">
        <v>243</v>
      </c>
      <c r="L28" s="365">
        <v>19.436</v>
      </c>
      <c r="M28" s="248" t="s">
        <v>243</v>
      </c>
      <c r="N28" s="365">
        <v>17.904</v>
      </c>
      <c r="O28" s="248" t="s">
        <v>243</v>
      </c>
      <c r="P28" s="365">
        <v>17.593</v>
      </c>
      <c r="Q28" s="365">
        <v>18.788940191999998</v>
      </c>
      <c r="R28" s="248" t="s">
        <v>243</v>
      </c>
      <c r="S28" s="248">
        <v>17.593</v>
      </c>
      <c r="T28" s="248" t="s">
        <v>243</v>
      </c>
      <c r="U28" s="365">
        <v>5.9770000000000003</v>
      </c>
      <c r="V28" s="248" t="s">
        <v>243</v>
      </c>
      <c r="W28" s="248" t="s">
        <v>243</v>
      </c>
      <c r="X28" s="248" t="s">
        <v>243</v>
      </c>
      <c r="Y28" s="365">
        <v>59.915999999999997</v>
      </c>
      <c r="Z28" s="248" t="s">
        <v>243</v>
      </c>
      <c r="AA28" s="248" t="s">
        <v>243</v>
      </c>
      <c r="AB28" s="248" t="s">
        <v>243</v>
      </c>
      <c r="AC28" s="365">
        <v>62.185000000000002</v>
      </c>
      <c r="AD28" s="248" t="s">
        <v>243</v>
      </c>
      <c r="AE28" s="248" t="s">
        <v>243</v>
      </c>
      <c r="AF28" s="248" t="s">
        <v>243</v>
      </c>
      <c r="AG28" s="365">
        <v>73.760000000000005</v>
      </c>
      <c r="AH28" s="248" t="s">
        <v>243</v>
      </c>
      <c r="AI28" s="248" t="s">
        <v>243</v>
      </c>
      <c r="AJ28" s="248" t="s">
        <v>243</v>
      </c>
      <c r="AK28" s="365">
        <v>76.435000000000002</v>
      </c>
      <c r="AL28" s="248" t="s">
        <v>243</v>
      </c>
      <c r="AM28" s="248" t="s">
        <v>243</v>
      </c>
      <c r="AN28" s="248" t="s">
        <v>243</v>
      </c>
      <c r="AO28" s="365">
        <v>129.44</v>
      </c>
      <c r="AP28" s="248" t="s">
        <v>243</v>
      </c>
      <c r="AQ28" s="248" t="s">
        <v>243</v>
      </c>
      <c r="AR28" s="248" t="s">
        <v>243</v>
      </c>
      <c r="AS28" s="365">
        <v>132.25200000000001</v>
      </c>
      <c r="AT28" s="248" t="s">
        <v>243</v>
      </c>
      <c r="AU28" s="248" t="s">
        <v>243</v>
      </c>
      <c r="AV28" s="248" t="s">
        <v>243</v>
      </c>
      <c r="AW28" s="364">
        <f t="shared" si="12"/>
        <v>630.65700000000004</v>
      </c>
      <c r="AX28" s="364">
        <f>G28+J28+N28+S28+U28+Y28+AC28+AG28+AK28+AO28+AS28</f>
        <v>598.07300000000009</v>
      </c>
      <c r="AY28" s="391">
        <f>G28+J28+N28</f>
        <v>40.515000000000001</v>
      </c>
      <c r="AZ28" s="355"/>
    </row>
    <row r="29" spans="1:52" ht="16.5" x14ac:dyDescent="0.25">
      <c r="A29" s="241" t="s">
        <v>343</v>
      </c>
      <c r="B29" s="244" t="s">
        <v>344</v>
      </c>
      <c r="C29" s="385">
        <v>3539.498</v>
      </c>
      <c r="D29" s="385">
        <v>3576.4470000000001</v>
      </c>
      <c r="E29" s="385">
        <f>D29-G29</f>
        <v>3570.83</v>
      </c>
      <c r="F29" s="385">
        <f t="shared" ref="F29:F30" si="13">D29-G29-J29-N29-S29</f>
        <v>3235.0540000000001</v>
      </c>
      <c r="G29" s="387">
        <v>5.617</v>
      </c>
      <c r="H29" s="386">
        <v>134.798</v>
      </c>
      <c r="I29" s="248" t="s">
        <v>243</v>
      </c>
      <c r="J29" s="365">
        <v>134.798</v>
      </c>
      <c r="K29" s="248" t="s">
        <v>243</v>
      </c>
      <c r="L29" s="365">
        <v>119.70699999999999</v>
      </c>
      <c r="M29" s="248" t="s">
        <v>243</v>
      </c>
      <c r="N29" s="365">
        <v>95.581000000000003</v>
      </c>
      <c r="O29" s="248" t="s">
        <v>243</v>
      </c>
      <c r="P29" s="365">
        <v>105.39700000000001</v>
      </c>
      <c r="Q29" s="365">
        <v>93.441053384</v>
      </c>
      <c r="R29" s="248" t="s">
        <v>243</v>
      </c>
      <c r="S29" s="248">
        <v>105.39700000000001</v>
      </c>
      <c r="T29" s="248" t="s">
        <v>243</v>
      </c>
      <c r="U29" s="365">
        <v>35.808999999999997</v>
      </c>
      <c r="V29" s="248" t="s">
        <v>243</v>
      </c>
      <c r="W29" s="248" t="s">
        <v>243</v>
      </c>
      <c r="X29" s="248" t="s">
        <v>243</v>
      </c>
      <c r="Y29" s="365">
        <v>358.97399999999999</v>
      </c>
      <c r="Z29" s="248" t="s">
        <v>243</v>
      </c>
      <c r="AA29" s="248" t="s">
        <v>243</v>
      </c>
      <c r="AB29" s="248" t="s">
        <v>243</v>
      </c>
      <c r="AC29" s="365">
        <v>372.56200000000001</v>
      </c>
      <c r="AD29" s="248" t="s">
        <v>243</v>
      </c>
      <c r="AE29" s="248" t="s">
        <v>243</v>
      </c>
      <c r="AF29" s="248" t="s">
        <v>243</v>
      </c>
      <c r="AG29" s="365">
        <v>441.9</v>
      </c>
      <c r="AH29" s="248" t="s">
        <v>243</v>
      </c>
      <c r="AI29" s="248" t="s">
        <v>243</v>
      </c>
      <c r="AJ29" s="248" t="s">
        <v>243</v>
      </c>
      <c r="AK29" s="365">
        <v>457.94299999999998</v>
      </c>
      <c r="AL29" s="248" t="s">
        <v>243</v>
      </c>
      <c r="AM29" s="248" t="s">
        <v>243</v>
      </c>
      <c r="AN29" s="248" t="s">
        <v>243</v>
      </c>
      <c r="AO29" s="365">
        <v>775.51</v>
      </c>
      <c r="AP29" s="248" t="s">
        <v>243</v>
      </c>
      <c r="AQ29" s="248" t="s">
        <v>243</v>
      </c>
      <c r="AR29" s="248" t="s">
        <v>243</v>
      </c>
      <c r="AS29" s="365">
        <v>792.35599999999999</v>
      </c>
      <c r="AT29" s="248" t="s">
        <v>243</v>
      </c>
      <c r="AU29" s="248" t="s">
        <v>243</v>
      </c>
      <c r="AV29" s="248" t="s">
        <v>243</v>
      </c>
      <c r="AW29" s="364">
        <f t="shared" si="12"/>
        <v>3539.498</v>
      </c>
      <c r="AX29" s="364">
        <f t="shared" ref="AX29:AX30" si="14">G29+J29+N29+S29+U29+Y29+AC29+AG29+AK29+AO29+AS29</f>
        <v>3576.4470000000001</v>
      </c>
      <c r="AY29" s="391">
        <f t="shared" ref="AY29:AY30" si="15">G29+J29+N29</f>
        <v>235.99599999999998</v>
      </c>
      <c r="AZ29" s="355"/>
    </row>
    <row r="30" spans="1:52" ht="16.5" x14ac:dyDescent="0.25">
      <c r="A30" s="241" t="s">
        <v>345</v>
      </c>
      <c r="B30" s="244" t="s">
        <v>346</v>
      </c>
      <c r="C30" s="385">
        <v>519.125</v>
      </c>
      <c r="D30" s="385">
        <v>561.875</v>
      </c>
      <c r="E30" s="385">
        <f>D30-G30</f>
        <v>560.98199999999997</v>
      </c>
      <c r="F30" s="385">
        <f t="shared" si="13"/>
        <v>506.99399999999991</v>
      </c>
      <c r="G30" s="387">
        <v>0.89300000000000002</v>
      </c>
      <c r="H30" s="386">
        <v>22.821000000000002</v>
      </c>
      <c r="I30" s="248" t="s">
        <v>243</v>
      </c>
      <c r="J30" s="365">
        <v>22.821000000000002</v>
      </c>
      <c r="K30" s="248" t="s">
        <v>243</v>
      </c>
      <c r="L30" s="365">
        <v>10.871</v>
      </c>
      <c r="M30" s="248" t="s">
        <v>243</v>
      </c>
      <c r="N30" s="365">
        <v>14.648999999999999</v>
      </c>
      <c r="O30" s="248" t="s">
        <v>243</v>
      </c>
      <c r="P30" s="365">
        <v>15.427</v>
      </c>
      <c r="Q30" s="365">
        <v>12.013999999999999</v>
      </c>
      <c r="R30" s="248" t="s">
        <v>243</v>
      </c>
      <c r="S30" s="248">
        <v>16.518000000000001</v>
      </c>
      <c r="T30" s="248" t="s">
        <v>243</v>
      </c>
      <c r="U30" s="365">
        <v>5.6120000000000001</v>
      </c>
      <c r="V30" s="248" t="s">
        <v>243</v>
      </c>
      <c r="W30" s="248" t="s">
        <v>243</v>
      </c>
      <c r="X30" s="248" t="s">
        <v>243</v>
      </c>
      <c r="Y30" s="365">
        <v>56.258000000000003</v>
      </c>
      <c r="Z30" s="248" t="s">
        <v>243</v>
      </c>
      <c r="AA30" s="248" t="s">
        <v>243</v>
      </c>
      <c r="AB30" s="248" t="s">
        <v>243</v>
      </c>
      <c r="AC30" s="365">
        <v>58.392000000000003</v>
      </c>
      <c r="AD30" s="248" t="s">
        <v>243</v>
      </c>
      <c r="AE30" s="248" t="s">
        <v>243</v>
      </c>
      <c r="AF30" s="248" t="s">
        <v>243</v>
      </c>
      <c r="AG30" s="365">
        <v>69.251000000000005</v>
      </c>
      <c r="AH30" s="248" t="s">
        <v>243</v>
      </c>
      <c r="AI30" s="248" t="s">
        <v>243</v>
      </c>
      <c r="AJ30" s="248" t="s">
        <v>243</v>
      </c>
      <c r="AK30" s="365">
        <v>71.768000000000001</v>
      </c>
      <c r="AL30" s="248" t="s">
        <v>243</v>
      </c>
      <c r="AM30" s="248" t="s">
        <v>243</v>
      </c>
      <c r="AN30" s="248" t="s">
        <v>243</v>
      </c>
      <c r="AO30" s="365">
        <v>121.53700000000001</v>
      </c>
      <c r="AP30" s="248" t="s">
        <v>243</v>
      </c>
      <c r="AQ30" s="248" t="s">
        <v>243</v>
      </c>
      <c r="AR30" s="248" t="s">
        <v>243</v>
      </c>
      <c r="AS30" s="365">
        <v>124.176</v>
      </c>
      <c r="AT30" s="248" t="s">
        <v>243</v>
      </c>
      <c r="AU30" s="248" t="s">
        <v>243</v>
      </c>
      <c r="AV30" s="248" t="s">
        <v>243</v>
      </c>
      <c r="AW30" s="364">
        <f t="shared" si="12"/>
        <v>519.125</v>
      </c>
      <c r="AX30" s="364">
        <f t="shared" si="14"/>
        <v>561.87500000000011</v>
      </c>
      <c r="AY30" s="391">
        <f t="shared" si="15"/>
        <v>38.363</v>
      </c>
      <c r="AZ30" s="355"/>
    </row>
    <row r="31" spans="1:52" ht="16.5" x14ac:dyDescent="0.25">
      <c r="A31" s="241" t="s">
        <v>19</v>
      </c>
      <c r="B31" s="242" t="s">
        <v>347</v>
      </c>
      <c r="C31" s="393">
        <v>0</v>
      </c>
      <c r="D31" s="393">
        <f>AX31</f>
        <v>0</v>
      </c>
      <c r="E31" s="393">
        <v>0</v>
      </c>
      <c r="F31" s="393">
        <v>0</v>
      </c>
      <c r="G31" s="383">
        <f>G39</f>
        <v>0</v>
      </c>
      <c r="H31" s="383"/>
      <c r="I31" s="248"/>
      <c r="J31" s="383"/>
      <c r="K31" s="248"/>
      <c r="L31" s="387"/>
      <c r="M31" s="248"/>
      <c r="N31" s="383"/>
      <c r="O31" s="248"/>
      <c r="P31" s="383"/>
      <c r="Q31" s="383"/>
      <c r="R31" s="248"/>
      <c r="S31" s="247"/>
      <c r="T31" s="248"/>
      <c r="U31" s="383"/>
      <c r="V31" s="248"/>
      <c r="W31" s="247"/>
      <c r="X31" s="248"/>
      <c r="Y31" s="383"/>
      <c r="Z31" s="248"/>
      <c r="AA31" s="247"/>
      <c r="AB31" s="248"/>
      <c r="AC31" s="383"/>
      <c r="AD31" s="248"/>
      <c r="AE31" s="357"/>
      <c r="AF31" s="248"/>
      <c r="AG31" s="383"/>
      <c r="AH31" s="248"/>
      <c r="AI31" s="357"/>
      <c r="AJ31" s="248"/>
      <c r="AK31" s="383"/>
      <c r="AL31" s="248"/>
      <c r="AM31" s="357"/>
      <c r="AN31" s="248"/>
      <c r="AO31" s="383"/>
      <c r="AP31" s="248"/>
      <c r="AQ31" s="357"/>
      <c r="AR31" s="248"/>
      <c r="AS31" s="383"/>
      <c r="AT31" s="248"/>
      <c r="AU31" s="357"/>
      <c r="AV31" s="248"/>
      <c r="AW31" s="383"/>
      <c r="AX31" s="383"/>
      <c r="AY31" s="392"/>
    </row>
    <row r="32" spans="1:52" ht="16.5" x14ac:dyDescent="0.25">
      <c r="A32" s="243" t="s">
        <v>348</v>
      </c>
      <c r="B32" s="246" t="s">
        <v>349</v>
      </c>
      <c r="C32" s="248" t="s">
        <v>243</v>
      </c>
      <c r="D32" s="248" t="s">
        <v>243</v>
      </c>
      <c r="E32" s="248" t="s">
        <v>243</v>
      </c>
      <c r="F32" s="248" t="s">
        <v>243</v>
      </c>
      <c r="G32" s="248" t="s">
        <v>243</v>
      </c>
      <c r="H32" s="248" t="s">
        <v>243</v>
      </c>
      <c r="I32" s="248" t="s">
        <v>243</v>
      </c>
      <c r="J32" s="248" t="s">
        <v>243</v>
      </c>
      <c r="K32" s="248" t="s">
        <v>243</v>
      </c>
      <c r="L32" s="248" t="s">
        <v>243</v>
      </c>
      <c r="M32" s="248" t="s">
        <v>243</v>
      </c>
      <c r="N32" s="248" t="s">
        <v>243</v>
      </c>
      <c r="O32" s="248" t="s">
        <v>243</v>
      </c>
      <c r="P32" s="248" t="s">
        <v>243</v>
      </c>
      <c r="Q32" s="248" t="s">
        <v>243</v>
      </c>
      <c r="R32" s="248" t="s">
        <v>243</v>
      </c>
      <c r="S32" s="248" t="s">
        <v>243</v>
      </c>
      <c r="T32" s="248" t="s">
        <v>243</v>
      </c>
      <c r="U32" s="248" t="s">
        <v>243</v>
      </c>
      <c r="V32" s="248" t="s">
        <v>243</v>
      </c>
      <c r="W32" s="248" t="s">
        <v>243</v>
      </c>
      <c r="X32" s="248" t="s">
        <v>243</v>
      </c>
      <c r="Y32" s="248" t="s">
        <v>243</v>
      </c>
      <c r="Z32" s="248" t="s">
        <v>243</v>
      </c>
      <c r="AA32" s="248" t="s">
        <v>243</v>
      </c>
      <c r="AB32" s="248" t="s">
        <v>243</v>
      </c>
      <c r="AC32" s="248" t="s">
        <v>243</v>
      </c>
      <c r="AD32" s="248" t="s">
        <v>243</v>
      </c>
      <c r="AE32" s="248" t="s">
        <v>243</v>
      </c>
      <c r="AF32" s="248" t="s">
        <v>243</v>
      </c>
      <c r="AG32" s="248" t="s">
        <v>243</v>
      </c>
      <c r="AH32" s="248" t="s">
        <v>243</v>
      </c>
      <c r="AI32" s="248" t="s">
        <v>243</v>
      </c>
      <c r="AJ32" s="248" t="s">
        <v>243</v>
      </c>
      <c r="AK32" s="248" t="s">
        <v>243</v>
      </c>
      <c r="AL32" s="248" t="s">
        <v>243</v>
      </c>
      <c r="AM32" s="248" t="s">
        <v>243</v>
      </c>
      <c r="AN32" s="248" t="s">
        <v>243</v>
      </c>
      <c r="AO32" s="248" t="s">
        <v>243</v>
      </c>
      <c r="AP32" s="248" t="s">
        <v>243</v>
      </c>
      <c r="AQ32" s="248" t="s">
        <v>243</v>
      </c>
      <c r="AR32" s="248" t="s">
        <v>243</v>
      </c>
      <c r="AS32" s="248" t="s">
        <v>243</v>
      </c>
      <c r="AT32" s="248" t="s">
        <v>243</v>
      </c>
      <c r="AU32" s="248" t="s">
        <v>243</v>
      </c>
      <c r="AV32" s="248" t="s">
        <v>243</v>
      </c>
      <c r="AW32" s="248" t="s">
        <v>243</v>
      </c>
      <c r="AX32" s="248" t="s">
        <v>243</v>
      </c>
      <c r="AY32" s="248" t="s">
        <v>243</v>
      </c>
    </row>
    <row r="33" spans="1:51" ht="16.5" x14ac:dyDescent="0.25">
      <c r="A33" s="243" t="s">
        <v>350</v>
      </c>
      <c r="B33" s="246" t="s">
        <v>351</v>
      </c>
      <c r="C33" s="248" t="s">
        <v>243</v>
      </c>
      <c r="D33" s="248" t="s">
        <v>243</v>
      </c>
      <c r="E33" s="248" t="s">
        <v>243</v>
      </c>
      <c r="F33" s="248" t="s">
        <v>243</v>
      </c>
      <c r="G33" s="248" t="s">
        <v>243</v>
      </c>
      <c r="H33" s="248" t="s">
        <v>243</v>
      </c>
      <c r="I33" s="248" t="s">
        <v>243</v>
      </c>
      <c r="J33" s="248" t="s">
        <v>243</v>
      </c>
      <c r="K33" s="248" t="s">
        <v>243</v>
      </c>
      <c r="L33" s="248" t="s">
        <v>243</v>
      </c>
      <c r="M33" s="248" t="s">
        <v>243</v>
      </c>
      <c r="N33" s="248" t="s">
        <v>243</v>
      </c>
      <c r="O33" s="248" t="s">
        <v>243</v>
      </c>
      <c r="P33" s="248" t="s">
        <v>243</v>
      </c>
      <c r="Q33" s="248" t="s">
        <v>243</v>
      </c>
      <c r="R33" s="248" t="s">
        <v>243</v>
      </c>
      <c r="S33" s="248" t="s">
        <v>243</v>
      </c>
      <c r="T33" s="248" t="s">
        <v>243</v>
      </c>
      <c r="U33" s="248" t="s">
        <v>243</v>
      </c>
      <c r="V33" s="248" t="s">
        <v>243</v>
      </c>
      <c r="W33" s="248" t="s">
        <v>243</v>
      </c>
      <c r="X33" s="248" t="s">
        <v>243</v>
      </c>
      <c r="Y33" s="248" t="s">
        <v>243</v>
      </c>
      <c r="Z33" s="248" t="s">
        <v>243</v>
      </c>
      <c r="AA33" s="248" t="s">
        <v>243</v>
      </c>
      <c r="AB33" s="248" t="s">
        <v>243</v>
      </c>
      <c r="AC33" s="248" t="s">
        <v>243</v>
      </c>
      <c r="AD33" s="248" t="s">
        <v>243</v>
      </c>
      <c r="AE33" s="248" t="s">
        <v>243</v>
      </c>
      <c r="AF33" s="248" t="s">
        <v>243</v>
      </c>
      <c r="AG33" s="248" t="s">
        <v>243</v>
      </c>
      <c r="AH33" s="248" t="s">
        <v>243</v>
      </c>
      <c r="AI33" s="248" t="s">
        <v>243</v>
      </c>
      <c r="AJ33" s="248" t="s">
        <v>243</v>
      </c>
      <c r="AK33" s="248" t="s">
        <v>243</v>
      </c>
      <c r="AL33" s="248" t="s">
        <v>243</v>
      </c>
      <c r="AM33" s="248" t="s">
        <v>243</v>
      </c>
      <c r="AN33" s="248" t="s">
        <v>243</v>
      </c>
      <c r="AO33" s="248" t="s">
        <v>243</v>
      </c>
      <c r="AP33" s="248" t="s">
        <v>243</v>
      </c>
      <c r="AQ33" s="248" t="s">
        <v>243</v>
      </c>
      <c r="AR33" s="248" t="s">
        <v>243</v>
      </c>
      <c r="AS33" s="248" t="s">
        <v>243</v>
      </c>
      <c r="AT33" s="248" t="s">
        <v>243</v>
      </c>
      <c r="AU33" s="248" t="s">
        <v>243</v>
      </c>
      <c r="AV33" s="248" t="s">
        <v>243</v>
      </c>
      <c r="AW33" s="248" t="s">
        <v>243</v>
      </c>
      <c r="AX33" s="248" t="s">
        <v>243</v>
      </c>
      <c r="AY33" s="248" t="s">
        <v>243</v>
      </c>
    </row>
    <row r="34" spans="1:51" ht="16.5" x14ac:dyDescent="0.25">
      <c r="A34" s="243" t="s">
        <v>352</v>
      </c>
      <c r="B34" s="246" t="s">
        <v>353</v>
      </c>
      <c r="C34" s="248" t="s">
        <v>243</v>
      </c>
      <c r="D34" s="248" t="s">
        <v>243</v>
      </c>
      <c r="E34" s="248" t="s">
        <v>243</v>
      </c>
      <c r="F34" s="248" t="s">
        <v>243</v>
      </c>
      <c r="G34" s="248" t="s">
        <v>243</v>
      </c>
      <c r="H34" s="248" t="s">
        <v>243</v>
      </c>
      <c r="I34" s="248" t="s">
        <v>243</v>
      </c>
      <c r="J34" s="248" t="s">
        <v>243</v>
      </c>
      <c r="K34" s="248" t="s">
        <v>243</v>
      </c>
      <c r="L34" s="248" t="s">
        <v>243</v>
      </c>
      <c r="M34" s="248" t="s">
        <v>243</v>
      </c>
      <c r="N34" s="248" t="s">
        <v>243</v>
      </c>
      <c r="O34" s="248" t="s">
        <v>243</v>
      </c>
      <c r="P34" s="248" t="s">
        <v>243</v>
      </c>
      <c r="Q34" s="248" t="s">
        <v>243</v>
      </c>
      <c r="R34" s="248" t="s">
        <v>243</v>
      </c>
      <c r="S34" s="248" t="s">
        <v>243</v>
      </c>
      <c r="T34" s="248" t="s">
        <v>243</v>
      </c>
      <c r="U34" s="248" t="s">
        <v>243</v>
      </c>
      <c r="V34" s="248" t="s">
        <v>243</v>
      </c>
      <c r="W34" s="248" t="s">
        <v>243</v>
      </c>
      <c r="X34" s="248" t="s">
        <v>243</v>
      </c>
      <c r="Y34" s="248" t="s">
        <v>243</v>
      </c>
      <c r="Z34" s="248" t="s">
        <v>243</v>
      </c>
      <c r="AA34" s="248" t="s">
        <v>243</v>
      </c>
      <c r="AB34" s="248" t="s">
        <v>243</v>
      </c>
      <c r="AC34" s="248" t="s">
        <v>243</v>
      </c>
      <c r="AD34" s="248" t="s">
        <v>243</v>
      </c>
      <c r="AE34" s="248" t="s">
        <v>243</v>
      </c>
      <c r="AF34" s="248" t="s">
        <v>243</v>
      </c>
      <c r="AG34" s="248" t="s">
        <v>243</v>
      </c>
      <c r="AH34" s="248" t="s">
        <v>243</v>
      </c>
      <c r="AI34" s="248" t="s">
        <v>243</v>
      </c>
      <c r="AJ34" s="248" t="s">
        <v>243</v>
      </c>
      <c r="AK34" s="248" t="s">
        <v>243</v>
      </c>
      <c r="AL34" s="248" t="s">
        <v>243</v>
      </c>
      <c r="AM34" s="248" t="s">
        <v>243</v>
      </c>
      <c r="AN34" s="248" t="s">
        <v>243</v>
      </c>
      <c r="AO34" s="248" t="s">
        <v>243</v>
      </c>
      <c r="AP34" s="248" t="s">
        <v>243</v>
      </c>
      <c r="AQ34" s="248" t="s">
        <v>243</v>
      </c>
      <c r="AR34" s="248" t="s">
        <v>243</v>
      </c>
      <c r="AS34" s="248" t="s">
        <v>243</v>
      </c>
      <c r="AT34" s="248" t="s">
        <v>243</v>
      </c>
      <c r="AU34" s="248" t="s">
        <v>243</v>
      </c>
      <c r="AV34" s="248" t="s">
        <v>243</v>
      </c>
      <c r="AW34" s="248" t="s">
        <v>243</v>
      </c>
      <c r="AX34" s="248" t="s">
        <v>243</v>
      </c>
      <c r="AY34" s="248" t="s">
        <v>243</v>
      </c>
    </row>
    <row r="35" spans="1:51" ht="16.5" x14ac:dyDescent="0.25">
      <c r="A35" s="243" t="s">
        <v>354</v>
      </c>
      <c r="B35" s="244" t="s">
        <v>355</v>
      </c>
      <c r="C35" s="248" t="s">
        <v>243</v>
      </c>
      <c r="D35" s="248" t="s">
        <v>243</v>
      </c>
      <c r="E35" s="248" t="s">
        <v>243</v>
      </c>
      <c r="F35" s="248" t="s">
        <v>243</v>
      </c>
      <c r="G35" s="248" t="s">
        <v>243</v>
      </c>
      <c r="H35" s="248" t="s">
        <v>243</v>
      </c>
      <c r="I35" s="248" t="s">
        <v>243</v>
      </c>
      <c r="J35" s="248" t="s">
        <v>243</v>
      </c>
      <c r="K35" s="248" t="s">
        <v>243</v>
      </c>
      <c r="L35" s="248" t="s">
        <v>243</v>
      </c>
      <c r="M35" s="248" t="s">
        <v>243</v>
      </c>
      <c r="N35" s="248" t="s">
        <v>243</v>
      </c>
      <c r="O35" s="248" t="s">
        <v>243</v>
      </c>
      <c r="P35" s="248" t="s">
        <v>243</v>
      </c>
      <c r="Q35" s="248" t="s">
        <v>243</v>
      </c>
      <c r="R35" s="248" t="s">
        <v>243</v>
      </c>
      <c r="S35" s="248" t="s">
        <v>243</v>
      </c>
      <c r="T35" s="248" t="s">
        <v>243</v>
      </c>
      <c r="U35" s="248" t="s">
        <v>243</v>
      </c>
      <c r="V35" s="248" t="s">
        <v>243</v>
      </c>
      <c r="W35" s="248" t="s">
        <v>243</v>
      </c>
      <c r="X35" s="248" t="s">
        <v>243</v>
      </c>
      <c r="Y35" s="248" t="s">
        <v>243</v>
      </c>
      <c r="Z35" s="248" t="s">
        <v>243</v>
      </c>
      <c r="AA35" s="248" t="s">
        <v>243</v>
      </c>
      <c r="AB35" s="248" t="s">
        <v>243</v>
      </c>
      <c r="AC35" s="248" t="s">
        <v>243</v>
      </c>
      <c r="AD35" s="248" t="s">
        <v>243</v>
      </c>
      <c r="AE35" s="248" t="s">
        <v>243</v>
      </c>
      <c r="AF35" s="248" t="s">
        <v>243</v>
      </c>
      <c r="AG35" s="248" t="s">
        <v>243</v>
      </c>
      <c r="AH35" s="248" t="s">
        <v>243</v>
      </c>
      <c r="AI35" s="248" t="s">
        <v>243</v>
      </c>
      <c r="AJ35" s="248" t="s">
        <v>243</v>
      </c>
      <c r="AK35" s="248" t="s">
        <v>243</v>
      </c>
      <c r="AL35" s="248" t="s">
        <v>243</v>
      </c>
      <c r="AM35" s="248" t="s">
        <v>243</v>
      </c>
      <c r="AN35" s="248" t="s">
        <v>243</v>
      </c>
      <c r="AO35" s="248" t="s">
        <v>243</v>
      </c>
      <c r="AP35" s="248" t="s">
        <v>243</v>
      </c>
      <c r="AQ35" s="248" t="s">
        <v>243</v>
      </c>
      <c r="AR35" s="248" t="s">
        <v>243</v>
      </c>
      <c r="AS35" s="248" t="s">
        <v>243</v>
      </c>
      <c r="AT35" s="248" t="s">
        <v>243</v>
      </c>
      <c r="AU35" s="248" t="s">
        <v>243</v>
      </c>
      <c r="AV35" s="248" t="s">
        <v>243</v>
      </c>
      <c r="AW35" s="248" t="s">
        <v>243</v>
      </c>
      <c r="AX35" s="248" t="s">
        <v>243</v>
      </c>
      <c r="AY35" s="248" t="s">
        <v>243</v>
      </c>
    </row>
    <row r="36" spans="1:51" ht="16.5" x14ac:dyDescent="0.25">
      <c r="A36" s="243" t="s">
        <v>356</v>
      </c>
      <c r="B36" s="244" t="s">
        <v>357</v>
      </c>
      <c r="C36" s="248" t="s">
        <v>243</v>
      </c>
      <c r="D36" s="248" t="s">
        <v>243</v>
      </c>
      <c r="E36" s="248" t="s">
        <v>243</v>
      </c>
      <c r="F36" s="248" t="s">
        <v>243</v>
      </c>
      <c r="G36" s="248" t="s">
        <v>243</v>
      </c>
      <c r="H36" s="248" t="s">
        <v>243</v>
      </c>
      <c r="I36" s="248" t="s">
        <v>243</v>
      </c>
      <c r="J36" s="248" t="s">
        <v>243</v>
      </c>
      <c r="K36" s="248" t="s">
        <v>243</v>
      </c>
      <c r="L36" s="248" t="s">
        <v>243</v>
      </c>
      <c r="M36" s="248" t="s">
        <v>243</v>
      </c>
      <c r="N36" s="248" t="s">
        <v>243</v>
      </c>
      <c r="O36" s="248" t="s">
        <v>243</v>
      </c>
      <c r="P36" s="248" t="s">
        <v>243</v>
      </c>
      <c r="Q36" s="248" t="s">
        <v>243</v>
      </c>
      <c r="R36" s="248" t="s">
        <v>243</v>
      </c>
      <c r="S36" s="248" t="s">
        <v>243</v>
      </c>
      <c r="T36" s="248" t="s">
        <v>243</v>
      </c>
      <c r="U36" s="248" t="s">
        <v>243</v>
      </c>
      <c r="V36" s="248" t="s">
        <v>243</v>
      </c>
      <c r="W36" s="248" t="s">
        <v>243</v>
      </c>
      <c r="X36" s="248" t="s">
        <v>243</v>
      </c>
      <c r="Y36" s="248" t="s">
        <v>243</v>
      </c>
      <c r="Z36" s="248" t="s">
        <v>243</v>
      </c>
      <c r="AA36" s="248" t="s">
        <v>243</v>
      </c>
      <c r="AB36" s="248" t="s">
        <v>243</v>
      </c>
      <c r="AC36" s="248" t="s">
        <v>243</v>
      </c>
      <c r="AD36" s="248" t="s">
        <v>243</v>
      </c>
      <c r="AE36" s="248" t="s">
        <v>243</v>
      </c>
      <c r="AF36" s="248" t="s">
        <v>243</v>
      </c>
      <c r="AG36" s="248" t="s">
        <v>243</v>
      </c>
      <c r="AH36" s="248" t="s">
        <v>243</v>
      </c>
      <c r="AI36" s="248" t="s">
        <v>243</v>
      </c>
      <c r="AJ36" s="248" t="s">
        <v>243</v>
      </c>
      <c r="AK36" s="248" t="s">
        <v>243</v>
      </c>
      <c r="AL36" s="248" t="s">
        <v>243</v>
      </c>
      <c r="AM36" s="248" t="s">
        <v>243</v>
      </c>
      <c r="AN36" s="248" t="s">
        <v>243</v>
      </c>
      <c r="AO36" s="248" t="s">
        <v>243</v>
      </c>
      <c r="AP36" s="248" t="s">
        <v>243</v>
      </c>
      <c r="AQ36" s="248" t="s">
        <v>243</v>
      </c>
      <c r="AR36" s="248" t="s">
        <v>243</v>
      </c>
      <c r="AS36" s="248" t="s">
        <v>243</v>
      </c>
      <c r="AT36" s="248" t="s">
        <v>243</v>
      </c>
      <c r="AU36" s="248" t="s">
        <v>243</v>
      </c>
      <c r="AV36" s="248" t="s">
        <v>243</v>
      </c>
      <c r="AW36" s="248" t="s">
        <v>243</v>
      </c>
      <c r="AX36" s="248" t="s">
        <v>243</v>
      </c>
      <c r="AY36" s="248" t="s">
        <v>243</v>
      </c>
    </row>
    <row r="37" spans="1:51" ht="16.5" x14ac:dyDescent="0.25">
      <c r="A37" s="243" t="s">
        <v>358</v>
      </c>
      <c r="B37" s="244" t="s">
        <v>359</v>
      </c>
      <c r="C37" s="248" t="s">
        <v>243</v>
      </c>
      <c r="D37" s="248" t="s">
        <v>243</v>
      </c>
      <c r="E37" s="248" t="s">
        <v>243</v>
      </c>
      <c r="F37" s="248" t="s">
        <v>243</v>
      </c>
      <c r="G37" s="248" t="s">
        <v>243</v>
      </c>
      <c r="H37" s="248" t="s">
        <v>243</v>
      </c>
      <c r="I37" s="248" t="s">
        <v>243</v>
      </c>
      <c r="J37" s="248" t="s">
        <v>243</v>
      </c>
      <c r="K37" s="248" t="s">
        <v>243</v>
      </c>
      <c r="L37" s="248" t="s">
        <v>243</v>
      </c>
      <c r="M37" s="248" t="s">
        <v>243</v>
      </c>
      <c r="N37" s="248" t="s">
        <v>243</v>
      </c>
      <c r="O37" s="248" t="s">
        <v>243</v>
      </c>
      <c r="P37" s="248" t="s">
        <v>243</v>
      </c>
      <c r="Q37" s="248" t="s">
        <v>243</v>
      </c>
      <c r="R37" s="248" t="s">
        <v>243</v>
      </c>
      <c r="S37" s="248" t="s">
        <v>243</v>
      </c>
      <c r="T37" s="248" t="s">
        <v>243</v>
      </c>
      <c r="U37" s="248" t="s">
        <v>243</v>
      </c>
      <c r="V37" s="248" t="s">
        <v>243</v>
      </c>
      <c r="W37" s="248" t="s">
        <v>243</v>
      </c>
      <c r="X37" s="248" t="s">
        <v>243</v>
      </c>
      <c r="Y37" s="248" t="s">
        <v>243</v>
      </c>
      <c r="Z37" s="248" t="s">
        <v>243</v>
      </c>
      <c r="AA37" s="248" t="s">
        <v>243</v>
      </c>
      <c r="AB37" s="248" t="s">
        <v>243</v>
      </c>
      <c r="AC37" s="248" t="s">
        <v>243</v>
      </c>
      <c r="AD37" s="248" t="s">
        <v>243</v>
      </c>
      <c r="AE37" s="248" t="s">
        <v>243</v>
      </c>
      <c r="AF37" s="248" t="s">
        <v>243</v>
      </c>
      <c r="AG37" s="248" t="s">
        <v>243</v>
      </c>
      <c r="AH37" s="248" t="s">
        <v>243</v>
      </c>
      <c r="AI37" s="248" t="s">
        <v>243</v>
      </c>
      <c r="AJ37" s="248" t="s">
        <v>243</v>
      </c>
      <c r="AK37" s="248" t="s">
        <v>243</v>
      </c>
      <c r="AL37" s="248" t="s">
        <v>243</v>
      </c>
      <c r="AM37" s="248" t="s">
        <v>243</v>
      </c>
      <c r="AN37" s="248" t="s">
        <v>243</v>
      </c>
      <c r="AO37" s="248" t="s">
        <v>243</v>
      </c>
      <c r="AP37" s="248" t="s">
        <v>243</v>
      </c>
      <c r="AQ37" s="248" t="s">
        <v>243</v>
      </c>
      <c r="AR37" s="248" t="s">
        <v>243</v>
      </c>
      <c r="AS37" s="248" t="s">
        <v>243</v>
      </c>
      <c r="AT37" s="248" t="s">
        <v>243</v>
      </c>
      <c r="AU37" s="248" t="s">
        <v>243</v>
      </c>
      <c r="AV37" s="248" t="s">
        <v>243</v>
      </c>
      <c r="AW37" s="248" t="s">
        <v>243</v>
      </c>
      <c r="AX37" s="248" t="s">
        <v>243</v>
      </c>
      <c r="AY37" s="248" t="s">
        <v>243</v>
      </c>
    </row>
    <row r="38" spans="1:51" ht="19.5" x14ac:dyDescent="0.25">
      <c r="A38" s="243" t="s">
        <v>360</v>
      </c>
      <c r="B38" s="246" t="s">
        <v>577</v>
      </c>
      <c r="C38" s="248" t="s">
        <v>243</v>
      </c>
      <c r="D38" s="248" t="s">
        <v>243</v>
      </c>
      <c r="E38" s="248" t="s">
        <v>243</v>
      </c>
      <c r="F38" s="248" t="s">
        <v>243</v>
      </c>
      <c r="G38" s="248" t="s">
        <v>243</v>
      </c>
      <c r="H38" s="248" t="s">
        <v>243</v>
      </c>
      <c r="I38" s="248" t="s">
        <v>243</v>
      </c>
      <c r="J38" s="248" t="s">
        <v>243</v>
      </c>
      <c r="K38" s="248" t="s">
        <v>243</v>
      </c>
      <c r="L38" s="248" t="s">
        <v>243</v>
      </c>
      <c r="M38" s="248" t="s">
        <v>243</v>
      </c>
      <c r="N38" s="248" t="s">
        <v>243</v>
      </c>
      <c r="O38" s="248" t="s">
        <v>243</v>
      </c>
      <c r="P38" s="248" t="s">
        <v>243</v>
      </c>
      <c r="Q38" s="248" t="s">
        <v>243</v>
      </c>
      <c r="R38" s="248" t="s">
        <v>243</v>
      </c>
      <c r="S38" s="248" t="s">
        <v>243</v>
      </c>
      <c r="T38" s="248" t="s">
        <v>243</v>
      </c>
      <c r="U38" s="248" t="s">
        <v>243</v>
      </c>
      <c r="V38" s="248" t="s">
        <v>243</v>
      </c>
      <c r="W38" s="248" t="s">
        <v>243</v>
      </c>
      <c r="X38" s="248" t="s">
        <v>243</v>
      </c>
      <c r="Y38" s="248" t="s">
        <v>243</v>
      </c>
      <c r="Z38" s="248" t="s">
        <v>243</v>
      </c>
      <c r="AA38" s="248" t="s">
        <v>243</v>
      </c>
      <c r="AB38" s="248" t="s">
        <v>243</v>
      </c>
      <c r="AC38" s="248" t="s">
        <v>243</v>
      </c>
      <c r="AD38" s="248" t="s">
        <v>243</v>
      </c>
      <c r="AE38" s="248" t="s">
        <v>243</v>
      </c>
      <c r="AF38" s="248" t="s">
        <v>243</v>
      </c>
      <c r="AG38" s="248" t="s">
        <v>243</v>
      </c>
      <c r="AH38" s="248" t="s">
        <v>243</v>
      </c>
      <c r="AI38" s="248" t="s">
        <v>243</v>
      </c>
      <c r="AJ38" s="248" t="s">
        <v>243</v>
      </c>
      <c r="AK38" s="248" t="s">
        <v>243</v>
      </c>
      <c r="AL38" s="248" t="s">
        <v>243</v>
      </c>
      <c r="AM38" s="248" t="s">
        <v>243</v>
      </c>
      <c r="AN38" s="248" t="s">
        <v>243</v>
      </c>
      <c r="AO38" s="248" t="s">
        <v>243</v>
      </c>
      <c r="AP38" s="248" t="s">
        <v>243</v>
      </c>
      <c r="AQ38" s="248" t="s">
        <v>243</v>
      </c>
      <c r="AR38" s="248" t="s">
        <v>243</v>
      </c>
      <c r="AS38" s="248" t="s">
        <v>243</v>
      </c>
      <c r="AT38" s="248" t="s">
        <v>243</v>
      </c>
      <c r="AU38" s="248" t="s">
        <v>243</v>
      </c>
      <c r="AV38" s="248" t="s">
        <v>243</v>
      </c>
      <c r="AW38" s="248" t="s">
        <v>243</v>
      </c>
      <c r="AX38" s="248" t="s">
        <v>243</v>
      </c>
      <c r="AY38" s="248" t="s">
        <v>243</v>
      </c>
    </row>
    <row r="39" spans="1:51" s="354" customFormat="1" ht="16.5" x14ac:dyDescent="0.25">
      <c r="A39" s="241" t="s">
        <v>18</v>
      </c>
      <c r="B39" s="242" t="s">
        <v>361</v>
      </c>
      <c r="C39" s="382">
        <v>723736</v>
      </c>
      <c r="D39" s="382">
        <f>AX39</f>
        <v>323310</v>
      </c>
      <c r="E39" s="382">
        <f>D39-G39</f>
        <v>323310</v>
      </c>
      <c r="F39" s="382">
        <f>D39-J39-N39-S39</f>
        <v>266677</v>
      </c>
      <c r="G39" s="383">
        <f t="shared" ref="G39:AA39" si="16">SUM(G40:G46)</f>
        <v>0</v>
      </c>
      <c r="H39" s="383">
        <f>H46</f>
        <v>20962</v>
      </c>
      <c r="I39" s="248" t="s">
        <v>243</v>
      </c>
      <c r="J39" s="383">
        <v>20962</v>
      </c>
      <c r="K39" s="248" t="s">
        <v>243</v>
      </c>
      <c r="L39" s="383">
        <f>L46</f>
        <v>28628</v>
      </c>
      <c r="M39" s="248" t="s">
        <v>243</v>
      </c>
      <c r="N39" s="383">
        <f>SUM(N40:N46)</f>
        <v>19177</v>
      </c>
      <c r="O39" s="248" t="s">
        <v>243</v>
      </c>
      <c r="P39" s="383">
        <f>P46</f>
        <v>10443</v>
      </c>
      <c r="Q39" s="383">
        <v>12400</v>
      </c>
      <c r="R39" s="248" t="s">
        <v>243</v>
      </c>
      <c r="S39" s="383">
        <f t="shared" si="16"/>
        <v>16494</v>
      </c>
      <c r="T39" s="248" t="s">
        <v>243</v>
      </c>
      <c r="U39" s="383">
        <v>6178</v>
      </c>
      <c r="V39" s="248" t="s">
        <v>243</v>
      </c>
      <c r="W39" s="248">
        <f t="shared" si="16"/>
        <v>0</v>
      </c>
      <c r="X39" s="248" t="s">
        <v>243</v>
      </c>
      <c r="Y39" s="383">
        <v>33567</v>
      </c>
      <c r="Z39" s="248" t="s">
        <v>243</v>
      </c>
      <c r="AA39" s="248">
        <f t="shared" si="16"/>
        <v>0</v>
      </c>
      <c r="AB39" s="248" t="s">
        <v>243</v>
      </c>
      <c r="AC39" s="383">
        <f>AC46</f>
        <v>33378</v>
      </c>
      <c r="AD39" s="248" t="s">
        <v>243</v>
      </c>
      <c r="AE39" s="248">
        <f t="shared" ref="AE39" si="17">SUM(AE40:AE46)</f>
        <v>0</v>
      </c>
      <c r="AF39" s="248" t="s">
        <v>243</v>
      </c>
      <c r="AG39" s="383">
        <f>AG46</f>
        <v>35799</v>
      </c>
      <c r="AH39" s="248" t="s">
        <v>243</v>
      </c>
      <c r="AI39" s="248">
        <f t="shared" ref="AI39" si="18">SUM(AI40:AI46)</f>
        <v>0</v>
      </c>
      <c r="AJ39" s="248" t="s">
        <v>243</v>
      </c>
      <c r="AK39" s="383">
        <f>AK46</f>
        <v>35680</v>
      </c>
      <c r="AL39" s="248" t="s">
        <v>243</v>
      </c>
      <c r="AM39" s="248">
        <f t="shared" ref="AM39" si="19">SUM(AM40:AM46)</f>
        <v>0</v>
      </c>
      <c r="AN39" s="248" t="s">
        <v>243</v>
      </c>
      <c r="AO39" s="383">
        <f>AO46</f>
        <v>60382</v>
      </c>
      <c r="AP39" s="248" t="s">
        <v>243</v>
      </c>
      <c r="AQ39" s="248">
        <f t="shared" ref="AQ39" si="20">SUM(AQ40:AQ46)</f>
        <v>0</v>
      </c>
      <c r="AR39" s="248" t="s">
        <v>243</v>
      </c>
      <c r="AS39" s="383">
        <v>61693</v>
      </c>
      <c r="AT39" s="248" t="s">
        <v>243</v>
      </c>
      <c r="AU39" s="248">
        <f t="shared" ref="AU39" si="21">SUM(AU40:AU46)</f>
        <v>0</v>
      </c>
      <c r="AV39" s="248" t="s">
        <v>243</v>
      </c>
      <c r="AW39" s="383">
        <f>AW46</f>
        <v>723736</v>
      </c>
      <c r="AX39" s="383">
        <f>J39+N39+S39+U39+Y39+AC39+AG39+AK39+AO39+AS39</f>
        <v>323310</v>
      </c>
      <c r="AY39" s="383">
        <f>AY46</f>
        <v>40139</v>
      </c>
    </row>
    <row r="40" spans="1:51" ht="16.5" x14ac:dyDescent="0.25">
      <c r="A40" s="243" t="s">
        <v>362</v>
      </c>
      <c r="B40" s="244" t="s">
        <v>363</v>
      </c>
      <c r="C40" s="248" t="s">
        <v>243</v>
      </c>
      <c r="D40" s="248" t="s">
        <v>243</v>
      </c>
      <c r="E40" s="248" t="s">
        <v>243</v>
      </c>
      <c r="F40" s="248" t="s">
        <v>243</v>
      </c>
      <c r="G40" s="248" t="s">
        <v>243</v>
      </c>
      <c r="H40" s="248" t="s">
        <v>243</v>
      </c>
      <c r="I40" s="248" t="s">
        <v>243</v>
      </c>
      <c r="J40" s="248" t="s">
        <v>243</v>
      </c>
      <c r="K40" s="248" t="s">
        <v>243</v>
      </c>
      <c r="L40" s="248" t="s">
        <v>243</v>
      </c>
      <c r="M40" s="248" t="s">
        <v>243</v>
      </c>
      <c r="N40" s="248" t="s">
        <v>243</v>
      </c>
      <c r="O40" s="248" t="s">
        <v>243</v>
      </c>
      <c r="P40" s="248" t="s">
        <v>243</v>
      </c>
      <c r="Q40" s="248" t="s">
        <v>243</v>
      </c>
      <c r="R40" s="248" t="s">
        <v>243</v>
      </c>
      <c r="S40" s="248" t="s">
        <v>243</v>
      </c>
      <c r="T40" s="248" t="s">
        <v>243</v>
      </c>
      <c r="U40" s="248" t="s">
        <v>243</v>
      </c>
      <c r="V40" s="248" t="s">
        <v>243</v>
      </c>
      <c r="W40" s="248" t="s">
        <v>243</v>
      </c>
      <c r="X40" s="248" t="s">
        <v>243</v>
      </c>
      <c r="Y40" s="248" t="s">
        <v>243</v>
      </c>
      <c r="Z40" s="248" t="s">
        <v>243</v>
      </c>
      <c r="AA40" s="248" t="s">
        <v>243</v>
      </c>
      <c r="AB40" s="248" t="s">
        <v>243</v>
      </c>
      <c r="AC40" s="248" t="s">
        <v>243</v>
      </c>
      <c r="AD40" s="248" t="s">
        <v>243</v>
      </c>
      <c r="AE40" s="248" t="s">
        <v>243</v>
      </c>
      <c r="AF40" s="248" t="s">
        <v>243</v>
      </c>
      <c r="AG40" s="248" t="s">
        <v>243</v>
      </c>
      <c r="AH40" s="248" t="s">
        <v>243</v>
      </c>
      <c r="AI40" s="248" t="s">
        <v>243</v>
      </c>
      <c r="AJ40" s="248" t="s">
        <v>243</v>
      </c>
      <c r="AK40" s="248" t="s">
        <v>243</v>
      </c>
      <c r="AL40" s="248" t="s">
        <v>243</v>
      </c>
      <c r="AM40" s="248" t="s">
        <v>243</v>
      </c>
      <c r="AN40" s="248" t="s">
        <v>243</v>
      </c>
      <c r="AO40" s="248" t="s">
        <v>243</v>
      </c>
      <c r="AP40" s="248" t="s">
        <v>243</v>
      </c>
      <c r="AQ40" s="248" t="s">
        <v>243</v>
      </c>
      <c r="AR40" s="248" t="s">
        <v>243</v>
      </c>
      <c r="AS40" s="248" t="s">
        <v>243</v>
      </c>
      <c r="AT40" s="248" t="s">
        <v>243</v>
      </c>
      <c r="AU40" s="248" t="s">
        <v>243</v>
      </c>
      <c r="AV40" s="248" t="s">
        <v>243</v>
      </c>
      <c r="AW40" s="248" t="s">
        <v>243</v>
      </c>
      <c r="AX40" s="248" t="s">
        <v>243</v>
      </c>
      <c r="AY40" s="248" t="s">
        <v>243</v>
      </c>
    </row>
    <row r="41" spans="1:51" ht="16.5" x14ac:dyDescent="0.25">
      <c r="A41" s="243" t="s">
        <v>364</v>
      </c>
      <c r="B41" s="244" t="s">
        <v>351</v>
      </c>
      <c r="C41" s="248" t="s">
        <v>243</v>
      </c>
      <c r="D41" s="248" t="s">
        <v>243</v>
      </c>
      <c r="E41" s="248" t="s">
        <v>243</v>
      </c>
      <c r="F41" s="248" t="s">
        <v>243</v>
      </c>
      <c r="G41" s="248" t="s">
        <v>243</v>
      </c>
      <c r="H41" s="248" t="s">
        <v>243</v>
      </c>
      <c r="I41" s="248" t="s">
        <v>243</v>
      </c>
      <c r="J41" s="248" t="s">
        <v>243</v>
      </c>
      <c r="K41" s="248" t="s">
        <v>243</v>
      </c>
      <c r="L41" s="248" t="s">
        <v>243</v>
      </c>
      <c r="M41" s="248" t="s">
        <v>243</v>
      </c>
      <c r="N41" s="248" t="s">
        <v>243</v>
      </c>
      <c r="O41" s="248" t="s">
        <v>243</v>
      </c>
      <c r="P41" s="248" t="s">
        <v>243</v>
      </c>
      <c r="Q41" s="248" t="s">
        <v>243</v>
      </c>
      <c r="R41" s="248" t="s">
        <v>243</v>
      </c>
      <c r="S41" s="248" t="s">
        <v>243</v>
      </c>
      <c r="T41" s="248" t="s">
        <v>243</v>
      </c>
      <c r="U41" s="248" t="s">
        <v>243</v>
      </c>
      <c r="V41" s="248" t="s">
        <v>243</v>
      </c>
      <c r="W41" s="248" t="s">
        <v>243</v>
      </c>
      <c r="X41" s="248" t="s">
        <v>243</v>
      </c>
      <c r="Y41" s="248" t="s">
        <v>243</v>
      </c>
      <c r="Z41" s="248" t="s">
        <v>243</v>
      </c>
      <c r="AA41" s="248" t="s">
        <v>243</v>
      </c>
      <c r="AB41" s="248" t="s">
        <v>243</v>
      </c>
      <c r="AC41" s="248" t="s">
        <v>243</v>
      </c>
      <c r="AD41" s="248" t="s">
        <v>243</v>
      </c>
      <c r="AE41" s="248" t="s">
        <v>243</v>
      </c>
      <c r="AF41" s="248" t="s">
        <v>243</v>
      </c>
      <c r="AG41" s="248" t="s">
        <v>243</v>
      </c>
      <c r="AH41" s="248" t="s">
        <v>243</v>
      </c>
      <c r="AI41" s="248" t="s">
        <v>243</v>
      </c>
      <c r="AJ41" s="248" t="s">
        <v>243</v>
      </c>
      <c r="AK41" s="248" t="s">
        <v>243</v>
      </c>
      <c r="AL41" s="248" t="s">
        <v>243</v>
      </c>
      <c r="AM41" s="248" t="s">
        <v>243</v>
      </c>
      <c r="AN41" s="248" t="s">
        <v>243</v>
      </c>
      <c r="AO41" s="248" t="s">
        <v>243</v>
      </c>
      <c r="AP41" s="248" t="s">
        <v>243</v>
      </c>
      <c r="AQ41" s="248" t="s">
        <v>243</v>
      </c>
      <c r="AR41" s="248" t="s">
        <v>243</v>
      </c>
      <c r="AS41" s="248" t="s">
        <v>243</v>
      </c>
      <c r="AT41" s="248" t="s">
        <v>243</v>
      </c>
      <c r="AU41" s="248" t="s">
        <v>243</v>
      </c>
      <c r="AV41" s="248" t="s">
        <v>243</v>
      </c>
      <c r="AW41" s="248" t="s">
        <v>243</v>
      </c>
      <c r="AX41" s="248" t="s">
        <v>243</v>
      </c>
      <c r="AY41" s="248" t="s">
        <v>243</v>
      </c>
    </row>
    <row r="42" spans="1:51" ht="16.5" x14ac:dyDescent="0.25">
      <c r="A42" s="243" t="s">
        <v>365</v>
      </c>
      <c r="B42" s="244" t="s">
        <v>353</v>
      </c>
      <c r="C42" s="248" t="s">
        <v>243</v>
      </c>
      <c r="D42" s="248" t="s">
        <v>243</v>
      </c>
      <c r="E42" s="248" t="s">
        <v>243</v>
      </c>
      <c r="F42" s="248" t="s">
        <v>243</v>
      </c>
      <c r="G42" s="248" t="s">
        <v>243</v>
      </c>
      <c r="H42" s="248" t="s">
        <v>243</v>
      </c>
      <c r="I42" s="248" t="s">
        <v>243</v>
      </c>
      <c r="J42" s="248" t="s">
        <v>243</v>
      </c>
      <c r="K42" s="248" t="s">
        <v>243</v>
      </c>
      <c r="L42" s="248" t="s">
        <v>243</v>
      </c>
      <c r="M42" s="248" t="s">
        <v>243</v>
      </c>
      <c r="N42" s="248" t="s">
        <v>243</v>
      </c>
      <c r="O42" s="248" t="s">
        <v>243</v>
      </c>
      <c r="P42" s="248" t="s">
        <v>243</v>
      </c>
      <c r="Q42" s="248" t="s">
        <v>243</v>
      </c>
      <c r="R42" s="248" t="s">
        <v>243</v>
      </c>
      <c r="S42" s="248" t="s">
        <v>243</v>
      </c>
      <c r="T42" s="248" t="s">
        <v>243</v>
      </c>
      <c r="U42" s="248" t="s">
        <v>243</v>
      </c>
      <c r="V42" s="248" t="s">
        <v>243</v>
      </c>
      <c r="W42" s="248" t="s">
        <v>243</v>
      </c>
      <c r="X42" s="248" t="s">
        <v>243</v>
      </c>
      <c r="Y42" s="248" t="s">
        <v>243</v>
      </c>
      <c r="Z42" s="248" t="s">
        <v>243</v>
      </c>
      <c r="AA42" s="248" t="s">
        <v>243</v>
      </c>
      <c r="AB42" s="248" t="s">
        <v>243</v>
      </c>
      <c r="AC42" s="248" t="s">
        <v>243</v>
      </c>
      <c r="AD42" s="248" t="s">
        <v>243</v>
      </c>
      <c r="AE42" s="248" t="s">
        <v>243</v>
      </c>
      <c r="AF42" s="248" t="s">
        <v>243</v>
      </c>
      <c r="AG42" s="248" t="s">
        <v>243</v>
      </c>
      <c r="AH42" s="248" t="s">
        <v>243</v>
      </c>
      <c r="AI42" s="248" t="s">
        <v>243</v>
      </c>
      <c r="AJ42" s="248" t="s">
        <v>243</v>
      </c>
      <c r="AK42" s="248" t="s">
        <v>243</v>
      </c>
      <c r="AL42" s="248" t="s">
        <v>243</v>
      </c>
      <c r="AM42" s="248" t="s">
        <v>243</v>
      </c>
      <c r="AN42" s="248" t="s">
        <v>243</v>
      </c>
      <c r="AO42" s="248" t="s">
        <v>243</v>
      </c>
      <c r="AP42" s="248" t="s">
        <v>243</v>
      </c>
      <c r="AQ42" s="248" t="s">
        <v>243</v>
      </c>
      <c r="AR42" s="248" t="s">
        <v>243</v>
      </c>
      <c r="AS42" s="248" t="s">
        <v>243</v>
      </c>
      <c r="AT42" s="248" t="s">
        <v>243</v>
      </c>
      <c r="AU42" s="248" t="s">
        <v>243</v>
      </c>
      <c r="AV42" s="248" t="s">
        <v>243</v>
      </c>
      <c r="AW42" s="248" t="s">
        <v>243</v>
      </c>
      <c r="AX42" s="248" t="s">
        <v>243</v>
      </c>
      <c r="AY42" s="248" t="s">
        <v>243</v>
      </c>
    </row>
    <row r="43" spans="1:51" ht="16.5" x14ac:dyDescent="0.25">
      <c r="A43" s="243" t="s">
        <v>366</v>
      </c>
      <c r="B43" s="244" t="s">
        <v>355</v>
      </c>
      <c r="C43" s="248" t="s">
        <v>243</v>
      </c>
      <c r="D43" s="248" t="s">
        <v>243</v>
      </c>
      <c r="E43" s="248" t="s">
        <v>243</v>
      </c>
      <c r="F43" s="248" t="s">
        <v>243</v>
      </c>
      <c r="G43" s="248" t="s">
        <v>243</v>
      </c>
      <c r="H43" s="248" t="s">
        <v>243</v>
      </c>
      <c r="I43" s="248" t="s">
        <v>243</v>
      </c>
      <c r="J43" s="248" t="s">
        <v>243</v>
      </c>
      <c r="K43" s="248" t="s">
        <v>243</v>
      </c>
      <c r="L43" s="248" t="s">
        <v>243</v>
      </c>
      <c r="M43" s="248" t="s">
        <v>243</v>
      </c>
      <c r="N43" s="248" t="s">
        <v>243</v>
      </c>
      <c r="O43" s="248" t="s">
        <v>243</v>
      </c>
      <c r="P43" s="248" t="s">
        <v>243</v>
      </c>
      <c r="Q43" s="248" t="s">
        <v>243</v>
      </c>
      <c r="R43" s="248" t="s">
        <v>243</v>
      </c>
      <c r="S43" s="248" t="s">
        <v>243</v>
      </c>
      <c r="T43" s="248" t="s">
        <v>243</v>
      </c>
      <c r="U43" s="248" t="s">
        <v>243</v>
      </c>
      <c r="V43" s="248" t="s">
        <v>243</v>
      </c>
      <c r="W43" s="248" t="s">
        <v>243</v>
      </c>
      <c r="X43" s="248" t="s">
        <v>243</v>
      </c>
      <c r="Y43" s="248" t="s">
        <v>243</v>
      </c>
      <c r="Z43" s="248" t="s">
        <v>243</v>
      </c>
      <c r="AA43" s="248" t="s">
        <v>243</v>
      </c>
      <c r="AB43" s="248" t="s">
        <v>243</v>
      </c>
      <c r="AC43" s="248" t="s">
        <v>243</v>
      </c>
      <c r="AD43" s="248" t="s">
        <v>243</v>
      </c>
      <c r="AE43" s="248" t="s">
        <v>243</v>
      </c>
      <c r="AF43" s="248" t="s">
        <v>243</v>
      </c>
      <c r="AG43" s="248" t="s">
        <v>243</v>
      </c>
      <c r="AH43" s="248" t="s">
        <v>243</v>
      </c>
      <c r="AI43" s="248" t="s">
        <v>243</v>
      </c>
      <c r="AJ43" s="248" t="s">
        <v>243</v>
      </c>
      <c r="AK43" s="248" t="s">
        <v>243</v>
      </c>
      <c r="AL43" s="248" t="s">
        <v>243</v>
      </c>
      <c r="AM43" s="248" t="s">
        <v>243</v>
      </c>
      <c r="AN43" s="248" t="s">
        <v>243</v>
      </c>
      <c r="AO43" s="248" t="s">
        <v>243</v>
      </c>
      <c r="AP43" s="248" t="s">
        <v>243</v>
      </c>
      <c r="AQ43" s="248" t="s">
        <v>243</v>
      </c>
      <c r="AR43" s="248" t="s">
        <v>243</v>
      </c>
      <c r="AS43" s="248" t="s">
        <v>243</v>
      </c>
      <c r="AT43" s="248" t="s">
        <v>243</v>
      </c>
      <c r="AU43" s="248" t="s">
        <v>243</v>
      </c>
      <c r="AV43" s="248" t="s">
        <v>243</v>
      </c>
      <c r="AW43" s="248" t="s">
        <v>243</v>
      </c>
      <c r="AX43" s="248" t="s">
        <v>243</v>
      </c>
      <c r="AY43" s="248" t="s">
        <v>243</v>
      </c>
    </row>
    <row r="44" spans="1:51" ht="16.5" x14ac:dyDescent="0.25">
      <c r="A44" s="243" t="s">
        <v>367</v>
      </c>
      <c r="B44" s="244" t="s">
        <v>357</v>
      </c>
      <c r="C44" s="248" t="s">
        <v>243</v>
      </c>
      <c r="D44" s="248" t="s">
        <v>243</v>
      </c>
      <c r="E44" s="248" t="s">
        <v>243</v>
      </c>
      <c r="F44" s="248" t="s">
        <v>243</v>
      </c>
      <c r="G44" s="248" t="s">
        <v>243</v>
      </c>
      <c r="H44" s="248" t="s">
        <v>243</v>
      </c>
      <c r="I44" s="248" t="s">
        <v>243</v>
      </c>
      <c r="J44" s="248" t="s">
        <v>243</v>
      </c>
      <c r="K44" s="248" t="s">
        <v>243</v>
      </c>
      <c r="L44" s="248" t="s">
        <v>243</v>
      </c>
      <c r="M44" s="248" t="s">
        <v>243</v>
      </c>
      <c r="N44" s="248" t="s">
        <v>243</v>
      </c>
      <c r="O44" s="248" t="s">
        <v>243</v>
      </c>
      <c r="P44" s="248" t="s">
        <v>243</v>
      </c>
      <c r="Q44" s="248" t="s">
        <v>243</v>
      </c>
      <c r="R44" s="248" t="s">
        <v>243</v>
      </c>
      <c r="S44" s="248" t="s">
        <v>243</v>
      </c>
      <c r="T44" s="248" t="s">
        <v>243</v>
      </c>
      <c r="U44" s="248" t="s">
        <v>243</v>
      </c>
      <c r="V44" s="248" t="s">
        <v>243</v>
      </c>
      <c r="W44" s="248" t="s">
        <v>243</v>
      </c>
      <c r="X44" s="248" t="s">
        <v>243</v>
      </c>
      <c r="Y44" s="248" t="s">
        <v>243</v>
      </c>
      <c r="Z44" s="248" t="s">
        <v>243</v>
      </c>
      <c r="AA44" s="248" t="s">
        <v>243</v>
      </c>
      <c r="AB44" s="248" t="s">
        <v>243</v>
      </c>
      <c r="AC44" s="248" t="s">
        <v>243</v>
      </c>
      <c r="AD44" s="248" t="s">
        <v>243</v>
      </c>
      <c r="AE44" s="248" t="s">
        <v>243</v>
      </c>
      <c r="AF44" s="248" t="s">
        <v>243</v>
      </c>
      <c r="AG44" s="248" t="s">
        <v>243</v>
      </c>
      <c r="AH44" s="248" t="s">
        <v>243</v>
      </c>
      <c r="AI44" s="248" t="s">
        <v>243</v>
      </c>
      <c r="AJ44" s="248" t="s">
        <v>243</v>
      </c>
      <c r="AK44" s="248" t="s">
        <v>243</v>
      </c>
      <c r="AL44" s="248" t="s">
        <v>243</v>
      </c>
      <c r="AM44" s="248" t="s">
        <v>243</v>
      </c>
      <c r="AN44" s="248" t="s">
        <v>243</v>
      </c>
      <c r="AO44" s="248" t="s">
        <v>243</v>
      </c>
      <c r="AP44" s="248" t="s">
        <v>243</v>
      </c>
      <c r="AQ44" s="248" t="s">
        <v>243</v>
      </c>
      <c r="AR44" s="248" t="s">
        <v>243</v>
      </c>
      <c r="AS44" s="248" t="s">
        <v>243</v>
      </c>
      <c r="AT44" s="248" t="s">
        <v>243</v>
      </c>
      <c r="AU44" s="248" t="s">
        <v>243</v>
      </c>
      <c r="AV44" s="248" t="s">
        <v>243</v>
      </c>
      <c r="AW44" s="248" t="s">
        <v>243</v>
      </c>
      <c r="AX44" s="248" t="s">
        <v>243</v>
      </c>
      <c r="AY44" s="248" t="s">
        <v>243</v>
      </c>
    </row>
    <row r="45" spans="1:51" ht="16.5" x14ac:dyDescent="0.25">
      <c r="A45" s="243" t="s">
        <v>368</v>
      </c>
      <c r="B45" s="244" t="s">
        <v>359</v>
      </c>
      <c r="C45" s="248" t="s">
        <v>243</v>
      </c>
      <c r="D45" s="248" t="s">
        <v>243</v>
      </c>
      <c r="E45" s="248" t="s">
        <v>243</v>
      </c>
      <c r="F45" s="248" t="s">
        <v>243</v>
      </c>
      <c r="G45" s="248" t="s">
        <v>243</v>
      </c>
      <c r="H45" s="248" t="s">
        <v>243</v>
      </c>
      <c r="I45" s="248" t="s">
        <v>243</v>
      </c>
      <c r="J45" s="248" t="s">
        <v>243</v>
      </c>
      <c r="K45" s="248" t="s">
        <v>243</v>
      </c>
      <c r="L45" s="248" t="s">
        <v>243</v>
      </c>
      <c r="M45" s="248" t="s">
        <v>243</v>
      </c>
      <c r="N45" s="248" t="s">
        <v>243</v>
      </c>
      <c r="O45" s="248" t="s">
        <v>243</v>
      </c>
      <c r="P45" s="248" t="s">
        <v>243</v>
      </c>
      <c r="Q45" s="248" t="s">
        <v>243</v>
      </c>
      <c r="R45" s="248" t="s">
        <v>243</v>
      </c>
      <c r="S45" s="248" t="s">
        <v>243</v>
      </c>
      <c r="T45" s="248" t="s">
        <v>243</v>
      </c>
      <c r="U45" s="248" t="s">
        <v>243</v>
      </c>
      <c r="V45" s="248" t="s">
        <v>243</v>
      </c>
      <c r="W45" s="248" t="s">
        <v>243</v>
      </c>
      <c r="X45" s="248" t="s">
        <v>243</v>
      </c>
      <c r="Y45" s="248" t="s">
        <v>243</v>
      </c>
      <c r="Z45" s="248" t="s">
        <v>243</v>
      </c>
      <c r="AA45" s="248" t="s">
        <v>243</v>
      </c>
      <c r="AB45" s="248" t="s">
        <v>243</v>
      </c>
      <c r="AC45" s="248" t="s">
        <v>243</v>
      </c>
      <c r="AD45" s="248" t="s">
        <v>243</v>
      </c>
      <c r="AE45" s="248" t="s">
        <v>243</v>
      </c>
      <c r="AF45" s="248" t="s">
        <v>243</v>
      </c>
      <c r="AG45" s="248" t="s">
        <v>243</v>
      </c>
      <c r="AH45" s="248" t="s">
        <v>243</v>
      </c>
      <c r="AI45" s="248" t="s">
        <v>243</v>
      </c>
      <c r="AJ45" s="248" t="s">
        <v>243</v>
      </c>
      <c r="AK45" s="248" t="s">
        <v>243</v>
      </c>
      <c r="AL45" s="248" t="s">
        <v>243</v>
      </c>
      <c r="AM45" s="248" t="s">
        <v>243</v>
      </c>
      <c r="AN45" s="248" t="s">
        <v>243</v>
      </c>
      <c r="AO45" s="248" t="s">
        <v>243</v>
      </c>
      <c r="AP45" s="248" t="s">
        <v>243</v>
      </c>
      <c r="AQ45" s="248" t="s">
        <v>243</v>
      </c>
      <c r="AR45" s="248" t="s">
        <v>243</v>
      </c>
      <c r="AS45" s="248" t="s">
        <v>243</v>
      </c>
      <c r="AT45" s="248" t="s">
        <v>243</v>
      </c>
      <c r="AU45" s="248" t="s">
        <v>243</v>
      </c>
      <c r="AV45" s="248" t="s">
        <v>243</v>
      </c>
      <c r="AW45" s="248" t="s">
        <v>243</v>
      </c>
      <c r="AX45" s="248" t="s">
        <v>243</v>
      </c>
      <c r="AY45" s="248" t="s">
        <v>243</v>
      </c>
    </row>
    <row r="46" spans="1:51" ht="19.5" x14ac:dyDescent="0.25">
      <c r="A46" s="243" t="s">
        <v>369</v>
      </c>
      <c r="B46" s="246" t="s">
        <v>577</v>
      </c>
      <c r="C46" s="382">
        <v>723736</v>
      </c>
      <c r="D46" s="382">
        <f>D53</f>
        <v>323310</v>
      </c>
      <c r="E46" s="382">
        <f>E53</f>
        <v>323310</v>
      </c>
      <c r="F46" s="382">
        <f>F53</f>
        <v>266677</v>
      </c>
      <c r="G46" s="383">
        <v>0</v>
      </c>
      <c r="H46" s="383">
        <v>20962</v>
      </c>
      <c r="I46" s="248" t="s">
        <v>243</v>
      </c>
      <c r="J46" s="383">
        <v>20962</v>
      </c>
      <c r="K46" s="248" t="s">
        <v>243</v>
      </c>
      <c r="L46" s="383">
        <v>28628</v>
      </c>
      <c r="M46" s="248" t="s">
        <v>243</v>
      </c>
      <c r="N46" s="383">
        <f>N53</f>
        <v>19177</v>
      </c>
      <c r="O46" s="248" t="s">
        <v>243</v>
      </c>
      <c r="P46" s="383">
        <f>P53</f>
        <v>10443</v>
      </c>
      <c r="Q46" s="383">
        <f>Q39</f>
        <v>12400</v>
      </c>
      <c r="R46" s="248" t="s">
        <v>243</v>
      </c>
      <c r="S46" s="383">
        <v>16494</v>
      </c>
      <c r="T46" s="248" t="s">
        <v>243</v>
      </c>
      <c r="U46" s="383">
        <v>6178</v>
      </c>
      <c r="V46" s="248" t="s">
        <v>243</v>
      </c>
      <c r="W46" s="248" t="s">
        <v>243</v>
      </c>
      <c r="X46" s="248" t="s">
        <v>243</v>
      </c>
      <c r="Y46" s="383">
        <v>33567</v>
      </c>
      <c r="Z46" s="248" t="s">
        <v>243</v>
      </c>
      <c r="AA46" s="248" t="s">
        <v>243</v>
      </c>
      <c r="AB46" s="248" t="s">
        <v>243</v>
      </c>
      <c r="AC46" s="383">
        <v>33378</v>
      </c>
      <c r="AD46" s="248" t="s">
        <v>243</v>
      </c>
      <c r="AE46" s="248" t="s">
        <v>243</v>
      </c>
      <c r="AF46" s="248" t="s">
        <v>243</v>
      </c>
      <c r="AG46" s="383">
        <v>35799</v>
      </c>
      <c r="AH46" s="248" t="s">
        <v>243</v>
      </c>
      <c r="AI46" s="248" t="s">
        <v>243</v>
      </c>
      <c r="AJ46" s="248" t="s">
        <v>243</v>
      </c>
      <c r="AK46" s="383">
        <v>35680</v>
      </c>
      <c r="AL46" s="248" t="s">
        <v>243</v>
      </c>
      <c r="AM46" s="248" t="s">
        <v>243</v>
      </c>
      <c r="AN46" s="248" t="s">
        <v>243</v>
      </c>
      <c r="AO46" s="383">
        <v>60382</v>
      </c>
      <c r="AP46" s="248" t="s">
        <v>243</v>
      </c>
      <c r="AQ46" s="248" t="s">
        <v>243</v>
      </c>
      <c r="AR46" s="248" t="s">
        <v>243</v>
      </c>
      <c r="AS46" s="383">
        <v>61693</v>
      </c>
      <c r="AT46" s="248" t="s">
        <v>243</v>
      </c>
      <c r="AU46" s="248" t="s">
        <v>243</v>
      </c>
      <c r="AV46" s="248" t="s">
        <v>243</v>
      </c>
      <c r="AW46" s="383">
        <f>AW53</f>
        <v>723736</v>
      </c>
      <c r="AX46" s="383">
        <f>AX39</f>
        <v>323310</v>
      </c>
      <c r="AY46" s="383">
        <f>G46+J46+N46</f>
        <v>40139</v>
      </c>
    </row>
    <row r="47" spans="1:51" s="354" customFormat="1" ht="16.5" x14ac:dyDescent="0.25">
      <c r="A47" s="241" t="s">
        <v>16</v>
      </c>
      <c r="B47" s="242" t="s">
        <v>370</v>
      </c>
      <c r="C47" s="385">
        <f>C48</f>
        <v>4719.28</v>
      </c>
      <c r="D47" s="385">
        <f>D26</f>
        <v>4736.3950000000004</v>
      </c>
      <c r="E47" s="385">
        <f>E48</f>
        <v>4736.3950000000004</v>
      </c>
      <c r="F47" s="385">
        <f>F48</f>
        <v>4621.5650000000005</v>
      </c>
      <c r="G47" s="387">
        <v>0</v>
      </c>
      <c r="H47" s="364">
        <v>114.83</v>
      </c>
      <c r="I47" s="248" t="s">
        <v>243</v>
      </c>
      <c r="J47" s="364">
        <v>114.83</v>
      </c>
      <c r="K47" s="248" t="s">
        <v>243</v>
      </c>
      <c r="L47" s="364">
        <v>221.92400000000001</v>
      </c>
      <c r="M47" s="248" t="s">
        <v>243</v>
      </c>
      <c r="N47" s="364">
        <v>120.27200000000001</v>
      </c>
      <c r="O47" s="248" t="s">
        <v>243</v>
      </c>
      <c r="P47" s="364">
        <v>138.417</v>
      </c>
      <c r="Q47" s="364">
        <v>134.244</v>
      </c>
      <c r="R47" s="248" t="s">
        <v>243</v>
      </c>
      <c r="S47" s="364">
        <v>172.73400000000001</v>
      </c>
      <c r="T47" s="248" t="s">
        <v>243</v>
      </c>
      <c r="U47" s="364">
        <v>94.043999999999997</v>
      </c>
      <c r="V47" s="248" t="s">
        <v>243</v>
      </c>
      <c r="W47" s="248">
        <f t="shared" ref="W47:AA47" si="22">SUM(W48:W53)</f>
        <v>0</v>
      </c>
      <c r="X47" s="248" t="s">
        <v>243</v>
      </c>
      <c r="Y47" s="364">
        <f>Y26</f>
        <v>475.14799999999997</v>
      </c>
      <c r="Z47" s="248" t="s">
        <v>243</v>
      </c>
      <c r="AA47" s="248">
        <f t="shared" si="22"/>
        <v>0</v>
      </c>
      <c r="AB47" s="248" t="s">
        <v>243</v>
      </c>
      <c r="AC47" s="364">
        <f>AC26</f>
        <v>493.13900000000001</v>
      </c>
      <c r="AD47" s="248" t="s">
        <v>243</v>
      </c>
      <c r="AE47" s="248">
        <f t="shared" ref="AE47" si="23">SUM(AE48:AE53)</f>
        <v>0</v>
      </c>
      <c r="AF47" s="248" t="s">
        <v>243</v>
      </c>
      <c r="AG47" s="364">
        <f>AG48</f>
        <v>584.91099999999994</v>
      </c>
      <c r="AH47" s="248" t="s">
        <v>243</v>
      </c>
      <c r="AI47" s="248">
        <f t="shared" ref="AI47" si="24">SUM(AI48:AI53)</f>
        <v>0</v>
      </c>
      <c r="AJ47" s="248" t="s">
        <v>243</v>
      </c>
      <c r="AK47" s="364">
        <f>AK26</f>
        <v>606.14599999999996</v>
      </c>
      <c r="AL47" s="248" t="s">
        <v>243</v>
      </c>
      <c r="AM47" s="248">
        <f t="shared" ref="AM47" si="25">SUM(AM48:AM53)</f>
        <v>0</v>
      </c>
      <c r="AN47" s="248" t="s">
        <v>243</v>
      </c>
      <c r="AO47" s="364">
        <f>AO26</f>
        <v>1026.4870000000001</v>
      </c>
      <c r="AP47" s="248" t="s">
        <v>243</v>
      </c>
      <c r="AQ47" s="248">
        <f t="shared" ref="AQ47" si="26">SUM(AQ48:AQ53)</f>
        <v>0</v>
      </c>
      <c r="AR47" s="248" t="s">
        <v>243</v>
      </c>
      <c r="AS47" s="364">
        <f>AS48</f>
        <v>1048.7840000000001</v>
      </c>
      <c r="AT47" s="248" t="s">
        <v>243</v>
      </c>
      <c r="AU47" s="248">
        <f t="shared" ref="AU47" si="27">SUM(AU48:AU53)</f>
        <v>0</v>
      </c>
      <c r="AV47" s="248" t="s">
        <v>243</v>
      </c>
      <c r="AW47" s="364">
        <f>AW48</f>
        <v>4719.28</v>
      </c>
      <c r="AX47" s="364">
        <f>G47+J47+N47+P47+U47+Y47+AC47+AG47+AK47+AO47+AS47</f>
        <v>4702.1779999999999</v>
      </c>
      <c r="AY47" s="387">
        <f>AY48</f>
        <v>235.102</v>
      </c>
    </row>
    <row r="48" spans="1:51" ht="16.5" x14ac:dyDescent="0.25">
      <c r="A48" s="243" t="s">
        <v>371</v>
      </c>
      <c r="B48" s="244" t="s">
        <v>372</v>
      </c>
      <c r="C48" s="385">
        <f>C26</f>
        <v>4719.28</v>
      </c>
      <c r="D48" s="385">
        <f>D26</f>
        <v>4736.3950000000004</v>
      </c>
      <c r="E48" s="385">
        <f>D48-G48</f>
        <v>4736.3950000000004</v>
      </c>
      <c r="F48" s="385">
        <f>E48-J48</f>
        <v>4621.5650000000005</v>
      </c>
      <c r="G48" s="387">
        <v>0</v>
      </c>
      <c r="H48" s="364">
        <v>114.83</v>
      </c>
      <c r="I48" s="248" t="s">
        <v>243</v>
      </c>
      <c r="J48" s="364">
        <v>114.83</v>
      </c>
      <c r="K48" s="248" t="s">
        <v>243</v>
      </c>
      <c r="L48" s="364">
        <v>221.92400000000001</v>
      </c>
      <c r="M48" s="248" t="s">
        <v>243</v>
      </c>
      <c r="N48" s="364">
        <v>120.27200000000001</v>
      </c>
      <c r="O48" s="248" t="s">
        <v>243</v>
      </c>
      <c r="P48" s="364">
        <v>138.417</v>
      </c>
      <c r="Q48" s="364">
        <v>134.244</v>
      </c>
      <c r="R48" s="248" t="s">
        <v>243</v>
      </c>
      <c r="S48" s="364">
        <v>172.73400000000001</v>
      </c>
      <c r="T48" s="248" t="s">
        <v>243</v>
      </c>
      <c r="U48" s="364">
        <f>U47</f>
        <v>94.043999999999997</v>
      </c>
      <c r="V48" s="248" t="s">
        <v>243</v>
      </c>
      <c r="W48" s="248" t="s">
        <v>243</v>
      </c>
      <c r="X48" s="248" t="s">
        <v>243</v>
      </c>
      <c r="Y48" s="364">
        <f>Y26</f>
        <v>475.14799999999997</v>
      </c>
      <c r="Z48" s="248" t="s">
        <v>243</v>
      </c>
      <c r="AA48" s="248" t="s">
        <v>243</v>
      </c>
      <c r="AB48" s="248" t="s">
        <v>243</v>
      </c>
      <c r="AC48" s="364">
        <f>AC26</f>
        <v>493.13900000000001</v>
      </c>
      <c r="AD48" s="248" t="s">
        <v>243</v>
      </c>
      <c r="AE48" s="248" t="s">
        <v>243</v>
      </c>
      <c r="AF48" s="248" t="s">
        <v>243</v>
      </c>
      <c r="AG48" s="364">
        <f>AG26</f>
        <v>584.91099999999994</v>
      </c>
      <c r="AH48" s="248" t="s">
        <v>243</v>
      </c>
      <c r="AI48" s="248" t="s">
        <v>243</v>
      </c>
      <c r="AJ48" s="248" t="s">
        <v>243</v>
      </c>
      <c r="AK48" s="364">
        <f>AK26</f>
        <v>606.14599999999996</v>
      </c>
      <c r="AL48" s="248" t="s">
        <v>243</v>
      </c>
      <c r="AM48" s="248" t="s">
        <v>243</v>
      </c>
      <c r="AN48" s="248" t="s">
        <v>243</v>
      </c>
      <c r="AO48" s="364">
        <f>AO26</f>
        <v>1026.4870000000001</v>
      </c>
      <c r="AP48" s="248" t="s">
        <v>243</v>
      </c>
      <c r="AQ48" s="248" t="s">
        <v>243</v>
      </c>
      <c r="AR48" s="248" t="s">
        <v>243</v>
      </c>
      <c r="AS48" s="364">
        <v>1048.7840000000001</v>
      </c>
      <c r="AT48" s="248" t="s">
        <v>243</v>
      </c>
      <c r="AU48" s="248" t="s">
        <v>243</v>
      </c>
      <c r="AV48" s="248" t="s">
        <v>243</v>
      </c>
      <c r="AW48" s="364">
        <f>AW26</f>
        <v>4719.28</v>
      </c>
      <c r="AX48" s="364">
        <f>G48+J48+N48+P48+U48+Y48+AC48+AG48+AK48+AO48+AS48</f>
        <v>4702.1779999999999</v>
      </c>
      <c r="AY48" s="387">
        <f>G48+J48+N48</f>
        <v>235.102</v>
      </c>
    </row>
    <row r="49" spans="1:51" ht="16.5" x14ac:dyDescent="0.25">
      <c r="A49" s="243" t="s">
        <v>373</v>
      </c>
      <c r="B49" s="244" t="s">
        <v>374</v>
      </c>
      <c r="C49" s="248" t="s">
        <v>243</v>
      </c>
      <c r="D49" s="248" t="s">
        <v>243</v>
      </c>
      <c r="E49" s="248" t="s">
        <v>243</v>
      </c>
      <c r="F49" s="248" t="s">
        <v>243</v>
      </c>
      <c r="G49" s="248" t="s">
        <v>243</v>
      </c>
      <c r="H49" s="248" t="s">
        <v>243</v>
      </c>
      <c r="I49" s="248" t="s">
        <v>243</v>
      </c>
      <c r="J49" s="248" t="s">
        <v>243</v>
      </c>
      <c r="K49" s="248" t="s">
        <v>243</v>
      </c>
      <c r="L49" s="248" t="s">
        <v>243</v>
      </c>
      <c r="M49" s="248" t="s">
        <v>243</v>
      </c>
      <c r="N49" s="248" t="s">
        <v>243</v>
      </c>
      <c r="O49" s="248" t="s">
        <v>243</v>
      </c>
      <c r="P49" s="248" t="s">
        <v>243</v>
      </c>
      <c r="Q49" s="357">
        <v>0</v>
      </c>
      <c r="R49" s="248" t="s">
        <v>243</v>
      </c>
      <c r="S49" s="382" t="s">
        <v>243</v>
      </c>
      <c r="T49" s="248" t="s">
        <v>243</v>
      </c>
      <c r="U49" s="248" t="s">
        <v>243</v>
      </c>
      <c r="V49" s="248" t="s">
        <v>243</v>
      </c>
      <c r="W49" s="248" t="s">
        <v>243</v>
      </c>
      <c r="X49" s="248" t="s">
        <v>243</v>
      </c>
      <c r="Y49" s="248" t="s">
        <v>243</v>
      </c>
      <c r="Z49" s="248" t="s">
        <v>243</v>
      </c>
      <c r="AA49" s="248" t="s">
        <v>243</v>
      </c>
      <c r="AB49" s="248" t="s">
        <v>243</v>
      </c>
      <c r="AC49" s="248" t="s">
        <v>243</v>
      </c>
      <c r="AD49" s="248" t="s">
        <v>243</v>
      </c>
      <c r="AE49" s="248" t="s">
        <v>243</v>
      </c>
      <c r="AF49" s="248" t="s">
        <v>243</v>
      </c>
      <c r="AG49" s="248" t="s">
        <v>243</v>
      </c>
      <c r="AH49" s="248" t="s">
        <v>243</v>
      </c>
      <c r="AI49" s="248" t="s">
        <v>243</v>
      </c>
      <c r="AJ49" s="248" t="s">
        <v>243</v>
      </c>
      <c r="AK49" s="248" t="s">
        <v>243</v>
      </c>
      <c r="AL49" s="248" t="s">
        <v>243</v>
      </c>
      <c r="AM49" s="248" t="s">
        <v>243</v>
      </c>
      <c r="AN49" s="248" t="s">
        <v>243</v>
      </c>
      <c r="AO49" s="248" t="s">
        <v>243</v>
      </c>
      <c r="AP49" s="248" t="s">
        <v>243</v>
      </c>
      <c r="AQ49" s="248" t="s">
        <v>243</v>
      </c>
      <c r="AR49" s="248" t="s">
        <v>243</v>
      </c>
      <c r="AS49" s="248" t="s">
        <v>243</v>
      </c>
      <c r="AT49" s="248" t="s">
        <v>243</v>
      </c>
      <c r="AU49" s="248" t="s">
        <v>243</v>
      </c>
      <c r="AV49" s="248" t="s">
        <v>243</v>
      </c>
      <c r="AW49" s="248" t="s">
        <v>243</v>
      </c>
      <c r="AX49" s="248" t="s">
        <v>243</v>
      </c>
      <c r="AY49" s="248" t="s">
        <v>243</v>
      </c>
    </row>
    <row r="50" spans="1:51" ht="16.5" x14ac:dyDescent="0.25">
      <c r="A50" s="243" t="s">
        <v>375</v>
      </c>
      <c r="B50" s="246" t="s">
        <v>376</v>
      </c>
      <c r="C50" s="248" t="s">
        <v>243</v>
      </c>
      <c r="D50" s="248" t="s">
        <v>243</v>
      </c>
      <c r="E50" s="248" t="s">
        <v>243</v>
      </c>
      <c r="F50" s="248" t="s">
        <v>243</v>
      </c>
      <c r="G50" s="248" t="s">
        <v>243</v>
      </c>
      <c r="H50" s="248" t="s">
        <v>243</v>
      </c>
      <c r="I50" s="248" t="s">
        <v>243</v>
      </c>
      <c r="J50" s="248" t="s">
        <v>243</v>
      </c>
      <c r="K50" s="248" t="s">
        <v>243</v>
      </c>
      <c r="L50" s="248" t="s">
        <v>243</v>
      </c>
      <c r="M50" s="248" t="s">
        <v>243</v>
      </c>
      <c r="N50" s="248" t="s">
        <v>243</v>
      </c>
      <c r="O50" s="248" t="s">
        <v>243</v>
      </c>
      <c r="P50" s="248" t="s">
        <v>243</v>
      </c>
      <c r="Q50" s="357">
        <v>0</v>
      </c>
      <c r="R50" s="248" t="s">
        <v>243</v>
      </c>
      <c r="S50" s="382" t="s">
        <v>243</v>
      </c>
      <c r="T50" s="248" t="s">
        <v>243</v>
      </c>
      <c r="U50" s="248" t="s">
        <v>243</v>
      </c>
      <c r="V50" s="248" t="s">
        <v>243</v>
      </c>
      <c r="W50" s="248" t="s">
        <v>243</v>
      </c>
      <c r="X50" s="248" t="s">
        <v>243</v>
      </c>
      <c r="Y50" s="248" t="s">
        <v>243</v>
      </c>
      <c r="Z50" s="248" t="s">
        <v>243</v>
      </c>
      <c r="AA50" s="248" t="s">
        <v>243</v>
      </c>
      <c r="AB50" s="248" t="s">
        <v>243</v>
      </c>
      <c r="AC50" s="248" t="s">
        <v>243</v>
      </c>
      <c r="AD50" s="248" t="s">
        <v>243</v>
      </c>
      <c r="AE50" s="248" t="s">
        <v>243</v>
      </c>
      <c r="AF50" s="248" t="s">
        <v>243</v>
      </c>
      <c r="AG50" s="248" t="s">
        <v>243</v>
      </c>
      <c r="AH50" s="248" t="s">
        <v>243</v>
      </c>
      <c r="AI50" s="248" t="s">
        <v>243</v>
      </c>
      <c r="AJ50" s="248" t="s">
        <v>243</v>
      </c>
      <c r="AK50" s="248" t="s">
        <v>243</v>
      </c>
      <c r="AL50" s="248" t="s">
        <v>243</v>
      </c>
      <c r="AM50" s="248" t="s">
        <v>243</v>
      </c>
      <c r="AN50" s="248" t="s">
        <v>243</v>
      </c>
      <c r="AO50" s="248" t="s">
        <v>243</v>
      </c>
      <c r="AP50" s="248" t="s">
        <v>243</v>
      </c>
      <c r="AQ50" s="248" t="s">
        <v>243</v>
      </c>
      <c r="AR50" s="248" t="s">
        <v>243</v>
      </c>
      <c r="AS50" s="248" t="s">
        <v>243</v>
      </c>
      <c r="AT50" s="248" t="s">
        <v>243</v>
      </c>
      <c r="AU50" s="248" t="s">
        <v>243</v>
      </c>
      <c r="AV50" s="248" t="s">
        <v>243</v>
      </c>
      <c r="AW50" s="248" t="s">
        <v>243</v>
      </c>
      <c r="AX50" s="248" t="s">
        <v>243</v>
      </c>
      <c r="AY50" s="248" t="s">
        <v>243</v>
      </c>
    </row>
    <row r="51" spans="1:51" ht="16.5" x14ac:dyDescent="0.25">
      <c r="A51" s="243" t="s">
        <v>377</v>
      </c>
      <c r="B51" s="246" t="s">
        <v>378</v>
      </c>
      <c r="C51" s="248" t="s">
        <v>243</v>
      </c>
      <c r="D51" s="248" t="s">
        <v>243</v>
      </c>
      <c r="E51" s="248" t="s">
        <v>243</v>
      </c>
      <c r="F51" s="248" t="s">
        <v>243</v>
      </c>
      <c r="G51" s="248" t="s">
        <v>243</v>
      </c>
      <c r="H51" s="248" t="s">
        <v>243</v>
      </c>
      <c r="I51" s="248" t="s">
        <v>243</v>
      </c>
      <c r="J51" s="248" t="s">
        <v>243</v>
      </c>
      <c r="K51" s="248" t="s">
        <v>243</v>
      </c>
      <c r="L51" s="248" t="s">
        <v>243</v>
      </c>
      <c r="M51" s="248" t="s">
        <v>243</v>
      </c>
      <c r="N51" s="248" t="s">
        <v>243</v>
      </c>
      <c r="O51" s="248" t="s">
        <v>243</v>
      </c>
      <c r="P51" s="248" t="s">
        <v>243</v>
      </c>
      <c r="Q51" s="357">
        <v>0</v>
      </c>
      <c r="R51" s="248" t="s">
        <v>243</v>
      </c>
      <c r="S51" s="382" t="s">
        <v>243</v>
      </c>
      <c r="T51" s="248" t="s">
        <v>243</v>
      </c>
      <c r="U51" s="248" t="s">
        <v>243</v>
      </c>
      <c r="V51" s="248" t="s">
        <v>243</v>
      </c>
      <c r="W51" s="248" t="s">
        <v>243</v>
      </c>
      <c r="X51" s="248" t="s">
        <v>243</v>
      </c>
      <c r="Y51" s="248" t="s">
        <v>243</v>
      </c>
      <c r="Z51" s="248" t="s">
        <v>243</v>
      </c>
      <c r="AA51" s="248" t="s">
        <v>243</v>
      </c>
      <c r="AB51" s="248" t="s">
        <v>243</v>
      </c>
      <c r="AC51" s="248" t="s">
        <v>243</v>
      </c>
      <c r="AD51" s="248" t="s">
        <v>243</v>
      </c>
      <c r="AE51" s="248" t="s">
        <v>243</v>
      </c>
      <c r="AF51" s="248" t="s">
        <v>243</v>
      </c>
      <c r="AG51" s="248" t="s">
        <v>243</v>
      </c>
      <c r="AH51" s="248" t="s">
        <v>243</v>
      </c>
      <c r="AI51" s="248" t="s">
        <v>243</v>
      </c>
      <c r="AJ51" s="248" t="s">
        <v>243</v>
      </c>
      <c r="AK51" s="248" t="s">
        <v>243</v>
      </c>
      <c r="AL51" s="248" t="s">
        <v>243</v>
      </c>
      <c r="AM51" s="248" t="s">
        <v>243</v>
      </c>
      <c r="AN51" s="248" t="s">
        <v>243</v>
      </c>
      <c r="AO51" s="248" t="s">
        <v>243</v>
      </c>
      <c r="AP51" s="248" t="s">
        <v>243</v>
      </c>
      <c r="AQ51" s="248" t="s">
        <v>243</v>
      </c>
      <c r="AR51" s="248" t="s">
        <v>243</v>
      </c>
      <c r="AS51" s="248" t="s">
        <v>243</v>
      </c>
      <c r="AT51" s="248" t="s">
        <v>243</v>
      </c>
      <c r="AU51" s="248" t="s">
        <v>243</v>
      </c>
      <c r="AV51" s="248" t="s">
        <v>243</v>
      </c>
      <c r="AW51" s="248" t="s">
        <v>243</v>
      </c>
      <c r="AX51" s="248" t="s">
        <v>243</v>
      </c>
      <c r="AY51" s="248" t="s">
        <v>243</v>
      </c>
    </row>
    <row r="52" spans="1:51" ht="16.5" x14ac:dyDescent="0.25">
      <c r="A52" s="243" t="s">
        <v>379</v>
      </c>
      <c r="B52" s="246" t="s">
        <v>380</v>
      </c>
      <c r="C52" s="248" t="s">
        <v>243</v>
      </c>
      <c r="D52" s="248" t="s">
        <v>243</v>
      </c>
      <c r="E52" s="248" t="s">
        <v>243</v>
      </c>
      <c r="F52" s="248" t="s">
        <v>243</v>
      </c>
      <c r="G52" s="248" t="s">
        <v>243</v>
      </c>
      <c r="H52" s="248" t="s">
        <v>243</v>
      </c>
      <c r="I52" s="248" t="s">
        <v>243</v>
      </c>
      <c r="J52" s="248" t="s">
        <v>243</v>
      </c>
      <c r="K52" s="248" t="s">
        <v>243</v>
      </c>
      <c r="L52" s="248" t="s">
        <v>243</v>
      </c>
      <c r="M52" s="248" t="s">
        <v>243</v>
      </c>
      <c r="N52" s="248" t="s">
        <v>243</v>
      </c>
      <c r="O52" s="248" t="s">
        <v>243</v>
      </c>
      <c r="P52" s="248" t="s">
        <v>243</v>
      </c>
      <c r="Q52" s="357">
        <v>0</v>
      </c>
      <c r="R52" s="248" t="s">
        <v>243</v>
      </c>
      <c r="S52" s="382" t="s">
        <v>243</v>
      </c>
      <c r="T52" s="248" t="s">
        <v>243</v>
      </c>
      <c r="U52" s="248" t="s">
        <v>243</v>
      </c>
      <c r="V52" s="248" t="s">
        <v>243</v>
      </c>
      <c r="W52" s="248" t="s">
        <v>243</v>
      </c>
      <c r="X52" s="248" t="s">
        <v>243</v>
      </c>
      <c r="Y52" s="248" t="s">
        <v>243</v>
      </c>
      <c r="Z52" s="248" t="s">
        <v>243</v>
      </c>
      <c r="AA52" s="248" t="s">
        <v>243</v>
      </c>
      <c r="AB52" s="248" t="s">
        <v>243</v>
      </c>
      <c r="AC52" s="248" t="s">
        <v>243</v>
      </c>
      <c r="AD52" s="248" t="s">
        <v>243</v>
      </c>
      <c r="AE52" s="248" t="s">
        <v>243</v>
      </c>
      <c r="AF52" s="248" t="s">
        <v>243</v>
      </c>
      <c r="AG52" s="248" t="s">
        <v>243</v>
      </c>
      <c r="AH52" s="248" t="s">
        <v>243</v>
      </c>
      <c r="AI52" s="248" t="s">
        <v>243</v>
      </c>
      <c r="AJ52" s="248" t="s">
        <v>243</v>
      </c>
      <c r="AK52" s="248" t="s">
        <v>243</v>
      </c>
      <c r="AL52" s="248" t="s">
        <v>243</v>
      </c>
      <c r="AM52" s="248" t="s">
        <v>243</v>
      </c>
      <c r="AN52" s="248" t="s">
        <v>243</v>
      </c>
      <c r="AO52" s="248" t="s">
        <v>243</v>
      </c>
      <c r="AP52" s="248" t="s">
        <v>243</v>
      </c>
      <c r="AQ52" s="248" t="s">
        <v>243</v>
      </c>
      <c r="AR52" s="248" t="s">
        <v>243</v>
      </c>
      <c r="AS52" s="248" t="s">
        <v>243</v>
      </c>
      <c r="AT52" s="248" t="s">
        <v>243</v>
      </c>
      <c r="AU52" s="248" t="s">
        <v>243</v>
      </c>
      <c r="AV52" s="248" t="s">
        <v>243</v>
      </c>
      <c r="AW52" s="248" t="s">
        <v>243</v>
      </c>
      <c r="AX52" s="248" t="s">
        <v>243</v>
      </c>
      <c r="AY52" s="248" t="s">
        <v>243</v>
      </c>
    </row>
    <row r="53" spans="1:51" ht="19.5" x14ac:dyDescent="0.25">
      <c r="A53" s="243" t="s">
        <v>381</v>
      </c>
      <c r="B53" s="246" t="s">
        <v>577</v>
      </c>
      <c r="C53" s="384">
        <v>723736</v>
      </c>
      <c r="D53" s="384">
        <f>G53+J53+N53+S53+U53+Y53+AC53+AG53+AK53+AO53+AS53</f>
        <v>323310</v>
      </c>
      <c r="E53" s="384">
        <f>D53-G53</f>
        <v>323310</v>
      </c>
      <c r="F53" s="384">
        <f>D53-G53-J53-N53-S53</f>
        <v>266677</v>
      </c>
      <c r="G53" s="383">
        <v>0</v>
      </c>
      <c r="H53" s="383">
        <v>20962</v>
      </c>
      <c r="I53" s="248" t="s">
        <v>243</v>
      </c>
      <c r="J53" s="383">
        <v>20962</v>
      </c>
      <c r="K53" s="248" t="s">
        <v>243</v>
      </c>
      <c r="L53" s="383">
        <v>28628</v>
      </c>
      <c r="M53" s="248" t="s">
        <v>243</v>
      </c>
      <c r="N53" s="383">
        <v>19177</v>
      </c>
      <c r="O53" s="248" t="s">
        <v>243</v>
      </c>
      <c r="P53" s="383">
        <v>10443</v>
      </c>
      <c r="Q53" s="383">
        <v>12400</v>
      </c>
      <c r="R53" s="248" t="s">
        <v>243</v>
      </c>
      <c r="S53" s="383">
        <v>16494</v>
      </c>
      <c r="T53" s="248" t="s">
        <v>243</v>
      </c>
      <c r="U53" s="381">
        <v>6178</v>
      </c>
      <c r="V53" s="248" t="s">
        <v>243</v>
      </c>
      <c r="W53" s="248" t="s">
        <v>243</v>
      </c>
      <c r="X53" s="248" t="s">
        <v>243</v>
      </c>
      <c r="Y53" s="381">
        <v>33567</v>
      </c>
      <c r="Z53" s="248" t="s">
        <v>243</v>
      </c>
      <c r="AA53" s="248" t="s">
        <v>243</v>
      </c>
      <c r="AB53" s="248" t="s">
        <v>243</v>
      </c>
      <c r="AC53" s="381">
        <v>33378</v>
      </c>
      <c r="AD53" s="248" t="s">
        <v>243</v>
      </c>
      <c r="AE53" s="248" t="s">
        <v>243</v>
      </c>
      <c r="AF53" s="248" t="s">
        <v>243</v>
      </c>
      <c r="AG53" s="381">
        <v>35799</v>
      </c>
      <c r="AH53" s="248" t="s">
        <v>243</v>
      </c>
      <c r="AI53" s="248" t="s">
        <v>243</v>
      </c>
      <c r="AJ53" s="248" t="s">
        <v>243</v>
      </c>
      <c r="AK53" s="381">
        <v>35680</v>
      </c>
      <c r="AL53" s="248" t="s">
        <v>243</v>
      </c>
      <c r="AM53" s="248" t="s">
        <v>243</v>
      </c>
      <c r="AN53" s="248" t="s">
        <v>243</v>
      </c>
      <c r="AO53" s="381">
        <v>60382</v>
      </c>
      <c r="AP53" s="248" t="s">
        <v>243</v>
      </c>
      <c r="AQ53" s="248" t="s">
        <v>243</v>
      </c>
      <c r="AR53" s="248" t="s">
        <v>243</v>
      </c>
      <c r="AS53" s="381">
        <v>61693</v>
      </c>
      <c r="AT53" s="248" t="s">
        <v>243</v>
      </c>
      <c r="AU53" s="248" t="s">
        <v>243</v>
      </c>
      <c r="AV53" s="248" t="s">
        <v>243</v>
      </c>
      <c r="AW53" s="381">
        <v>723736</v>
      </c>
      <c r="AX53" s="383">
        <f>AX46</f>
        <v>323310</v>
      </c>
      <c r="AY53" s="381">
        <f>G53+J53+N53</f>
        <v>40139</v>
      </c>
    </row>
    <row r="54" spans="1:51" ht="33" x14ac:dyDescent="0.25">
      <c r="A54" s="241" t="s">
        <v>15</v>
      </c>
      <c r="B54" s="249" t="s">
        <v>382</v>
      </c>
      <c r="C54" s="248" t="s">
        <v>243</v>
      </c>
      <c r="D54" s="248" t="s">
        <v>243</v>
      </c>
      <c r="E54" s="248" t="s">
        <v>243</v>
      </c>
      <c r="F54" s="248" t="s">
        <v>243</v>
      </c>
      <c r="G54" s="248" t="s">
        <v>243</v>
      </c>
      <c r="H54" s="248" t="s">
        <v>243</v>
      </c>
      <c r="I54" s="248" t="s">
        <v>243</v>
      </c>
      <c r="J54" s="248" t="s">
        <v>243</v>
      </c>
      <c r="K54" s="248" t="s">
        <v>243</v>
      </c>
      <c r="L54" s="248" t="s">
        <v>243</v>
      </c>
      <c r="M54" s="248" t="s">
        <v>243</v>
      </c>
      <c r="N54" s="248" t="s">
        <v>243</v>
      </c>
      <c r="O54" s="248" t="s">
        <v>243</v>
      </c>
      <c r="P54" s="248" t="s">
        <v>243</v>
      </c>
      <c r="Q54" s="357">
        <v>0</v>
      </c>
      <c r="R54" s="248" t="s">
        <v>243</v>
      </c>
      <c r="S54" s="248" t="s">
        <v>243</v>
      </c>
      <c r="T54" s="248" t="s">
        <v>243</v>
      </c>
      <c r="U54" s="248" t="s">
        <v>243</v>
      </c>
      <c r="V54" s="248" t="s">
        <v>243</v>
      </c>
      <c r="W54" s="248" t="s">
        <v>243</v>
      </c>
      <c r="X54" s="248" t="s">
        <v>243</v>
      </c>
      <c r="Y54" s="248" t="s">
        <v>243</v>
      </c>
      <c r="Z54" s="248" t="s">
        <v>243</v>
      </c>
      <c r="AA54" s="248" t="s">
        <v>243</v>
      </c>
      <c r="AB54" s="248" t="s">
        <v>243</v>
      </c>
      <c r="AC54" s="248" t="s">
        <v>243</v>
      </c>
      <c r="AD54" s="248" t="s">
        <v>243</v>
      </c>
      <c r="AE54" s="248" t="s">
        <v>243</v>
      </c>
      <c r="AF54" s="248" t="s">
        <v>243</v>
      </c>
      <c r="AG54" s="248" t="s">
        <v>243</v>
      </c>
      <c r="AH54" s="248" t="s">
        <v>243</v>
      </c>
      <c r="AI54" s="248" t="s">
        <v>243</v>
      </c>
      <c r="AJ54" s="248" t="s">
        <v>243</v>
      </c>
      <c r="AK54" s="248" t="s">
        <v>243</v>
      </c>
      <c r="AL54" s="248" t="s">
        <v>243</v>
      </c>
      <c r="AM54" s="248" t="s">
        <v>243</v>
      </c>
      <c r="AN54" s="248" t="s">
        <v>243</v>
      </c>
      <c r="AO54" s="248" t="s">
        <v>243</v>
      </c>
      <c r="AP54" s="248" t="s">
        <v>243</v>
      </c>
      <c r="AQ54" s="248" t="s">
        <v>243</v>
      </c>
      <c r="AR54" s="248" t="s">
        <v>243</v>
      </c>
      <c r="AS54" s="248" t="s">
        <v>243</v>
      </c>
      <c r="AT54" s="248" t="s">
        <v>243</v>
      </c>
      <c r="AU54" s="248" t="s">
        <v>243</v>
      </c>
      <c r="AV54" s="248" t="s">
        <v>243</v>
      </c>
      <c r="AW54" s="248" t="s">
        <v>243</v>
      </c>
      <c r="AX54" s="248" t="s">
        <v>243</v>
      </c>
      <c r="AY54" s="248" t="s">
        <v>243</v>
      </c>
    </row>
    <row r="55" spans="1:51" ht="16.5" x14ac:dyDescent="0.25">
      <c r="A55" s="241" t="s">
        <v>13</v>
      </c>
      <c r="B55" s="242" t="s">
        <v>383</v>
      </c>
      <c r="C55" s="248" t="s">
        <v>243</v>
      </c>
      <c r="D55" s="248" t="s">
        <v>243</v>
      </c>
      <c r="E55" s="248" t="s">
        <v>243</v>
      </c>
      <c r="F55" s="248" t="s">
        <v>243</v>
      </c>
      <c r="G55" s="248" t="s">
        <v>243</v>
      </c>
      <c r="H55" s="248" t="s">
        <v>243</v>
      </c>
      <c r="I55" s="248" t="s">
        <v>243</v>
      </c>
      <c r="J55" s="248" t="s">
        <v>243</v>
      </c>
      <c r="K55" s="248" t="s">
        <v>243</v>
      </c>
      <c r="L55" s="248" t="s">
        <v>243</v>
      </c>
      <c r="M55" s="248" t="s">
        <v>243</v>
      </c>
      <c r="N55" s="248" t="s">
        <v>243</v>
      </c>
      <c r="O55" s="248" t="s">
        <v>243</v>
      </c>
      <c r="P55" s="248" t="s">
        <v>243</v>
      </c>
      <c r="Q55" s="357">
        <f t="shared" ref="Q55" si="28">SUM(Q56:Q60)</f>
        <v>0</v>
      </c>
      <c r="R55" s="248" t="s">
        <v>243</v>
      </c>
      <c r="S55" s="248" t="s">
        <v>243</v>
      </c>
      <c r="T55" s="248" t="s">
        <v>243</v>
      </c>
      <c r="U55" s="248" t="s">
        <v>243</v>
      </c>
      <c r="V55" s="248" t="s">
        <v>243</v>
      </c>
      <c r="W55" s="248" t="s">
        <v>243</v>
      </c>
      <c r="X55" s="248" t="s">
        <v>243</v>
      </c>
      <c r="Y55" s="248" t="s">
        <v>243</v>
      </c>
      <c r="Z55" s="248" t="s">
        <v>243</v>
      </c>
      <c r="AA55" s="248" t="s">
        <v>243</v>
      </c>
      <c r="AB55" s="248" t="s">
        <v>243</v>
      </c>
      <c r="AC55" s="248" t="s">
        <v>243</v>
      </c>
      <c r="AD55" s="248" t="s">
        <v>243</v>
      </c>
      <c r="AE55" s="248" t="s">
        <v>243</v>
      </c>
      <c r="AF55" s="248" t="s">
        <v>243</v>
      </c>
      <c r="AG55" s="248" t="s">
        <v>243</v>
      </c>
      <c r="AH55" s="248" t="s">
        <v>243</v>
      </c>
      <c r="AI55" s="248" t="s">
        <v>243</v>
      </c>
      <c r="AJ55" s="248" t="s">
        <v>243</v>
      </c>
      <c r="AK55" s="248" t="s">
        <v>243</v>
      </c>
      <c r="AL55" s="248" t="s">
        <v>243</v>
      </c>
      <c r="AM55" s="248" t="s">
        <v>243</v>
      </c>
      <c r="AN55" s="248" t="s">
        <v>243</v>
      </c>
      <c r="AO55" s="248" t="s">
        <v>243</v>
      </c>
      <c r="AP55" s="248" t="s">
        <v>243</v>
      </c>
      <c r="AQ55" s="248" t="s">
        <v>243</v>
      </c>
      <c r="AR55" s="248" t="s">
        <v>243</v>
      </c>
      <c r="AS55" s="248" t="s">
        <v>243</v>
      </c>
      <c r="AT55" s="248" t="s">
        <v>243</v>
      </c>
      <c r="AU55" s="248" t="s">
        <v>243</v>
      </c>
      <c r="AV55" s="248" t="s">
        <v>243</v>
      </c>
      <c r="AW55" s="248" t="s">
        <v>243</v>
      </c>
      <c r="AX55" s="248" t="s">
        <v>243</v>
      </c>
      <c r="AY55" s="248" t="s">
        <v>243</v>
      </c>
    </row>
    <row r="56" spans="1:51" ht="16.5" x14ac:dyDescent="0.25">
      <c r="A56" s="243" t="s">
        <v>384</v>
      </c>
      <c r="B56" s="250" t="s">
        <v>363</v>
      </c>
      <c r="C56" s="248" t="s">
        <v>243</v>
      </c>
      <c r="D56" s="248" t="s">
        <v>243</v>
      </c>
      <c r="E56" s="248" t="s">
        <v>243</v>
      </c>
      <c r="F56" s="248" t="s">
        <v>243</v>
      </c>
      <c r="G56" s="248" t="s">
        <v>243</v>
      </c>
      <c r="H56" s="248" t="s">
        <v>243</v>
      </c>
      <c r="I56" s="248" t="s">
        <v>243</v>
      </c>
      <c r="J56" s="248" t="s">
        <v>243</v>
      </c>
      <c r="K56" s="248" t="s">
        <v>243</v>
      </c>
      <c r="L56" s="248" t="s">
        <v>243</v>
      </c>
      <c r="M56" s="248" t="s">
        <v>243</v>
      </c>
      <c r="N56" s="248" t="s">
        <v>243</v>
      </c>
      <c r="O56" s="248" t="s">
        <v>243</v>
      </c>
      <c r="P56" s="248" t="s">
        <v>243</v>
      </c>
      <c r="Q56" s="357">
        <v>0</v>
      </c>
      <c r="R56" s="248" t="s">
        <v>243</v>
      </c>
      <c r="S56" s="248" t="s">
        <v>243</v>
      </c>
      <c r="T56" s="248" t="s">
        <v>243</v>
      </c>
      <c r="U56" s="248" t="s">
        <v>243</v>
      </c>
      <c r="V56" s="248" t="s">
        <v>243</v>
      </c>
      <c r="W56" s="248" t="s">
        <v>243</v>
      </c>
      <c r="X56" s="248" t="s">
        <v>243</v>
      </c>
      <c r="Y56" s="248" t="s">
        <v>243</v>
      </c>
      <c r="Z56" s="248" t="s">
        <v>243</v>
      </c>
      <c r="AA56" s="248" t="s">
        <v>243</v>
      </c>
      <c r="AB56" s="248" t="s">
        <v>243</v>
      </c>
      <c r="AC56" s="248" t="s">
        <v>243</v>
      </c>
      <c r="AD56" s="248" t="s">
        <v>243</v>
      </c>
      <c r="AE56" s="248" t="s">
        <v>243</v>
      </c>
      <c r="AF56" s="248" t="s">
        <v>243</v>
      </c>
      <c r="AG56" s="248" t="s">
        <v>243</v>
      </c>
      <c r="AH56" s="248" t="s">
        <v>243</v>
      </c>
      <c r="AI56" s="248" t="s">
        <v>243</v>
      </c>
      <c r="AJ56" s="248" t="s">
        <v>243</v>
      </c>
      <c r="AK56" s="248" t="s">
        <v>243</v>
      </c>
      <c r="AL56" s="248" t="s">
        <v>243</v>
      </c>
      <c r="AM56" s="248" t="s">
        <v>243</v>
      </c>
      <c r="AN56" s="248" t="s">
        <v>243</v>
      </c>
      <c r="AO56" s="248" t="s">
        <v>243</v>
      </c>
      <c r="AP56" s="248" t="s">
        <v>243</v>
      </c>
      <c r="AQ56" s="248" t="s">
        <v>243</v>
      </c>
      <c r="AR56" s="248" t="s">
        <v>243</v>
      </c>
      <c r="AS56" s="248" t="s">
        <v>243</v>
      </c>
      <c r="AT56" s="248" t="s">
        <v>243</v>
      </c>
      <c r="AU56" s="248" t="s">
        <v>243</v>
      </c>
      <c r="AV56" s="248" t="s">
        <v>243</v>
      </c>
      <c r="AW56" s="248" t="s">
        <v>243</v>
      </c>
      <c r="AX56" s="248" t="s">
        <v>243</v>
      </c>
      <c r="AY56" s="248" t="s">
        <v>243</v>
      </c>
    </row>
    <row r="57" spans="1:51" ht="16.5" x14ac:dyDescent="0.25">
      <c r="A57" s="243" t="s">
        <v>385</v>
      </c>
      <c r="B57" s="250" t="s">
        <v>351</v>
      </c>
      <c r="C57" s="248" t="s">
        <v>243</v>
      </c>
      <c r="D57" s="248" t="s">
        <v>243</v>
      </c>
      <c r="E57" s="248" t="s">
        <v>243</v>
      </c>
      <c r="F57" s="248" t="s">
        <v>243</v>
      </c>
      <c r="G57" s="248" t="s">
        <v>243</v>
      </c>
      <c r="H57" s="248" t="s">
        <v>243</v>
      </c>
      <c r="I57" s="248" t="s">
        <v>243</v>
      </c>
      <c r="J57" s="248" t="s">
        <v>243</v>
      </c>
      <c r="K57" s="248" t="s">
        <v>243</v>
      </c>
      <c r="L57" s="248" t="s">
        <v>243</v>
      </c>
      <c r="M57" s="248" t="s">
        <v>243</v>
      </c>
      <c r="N57" s="248" t="s">
        <v>243</v>
      </c>
      <c r="O57" s="248" t="s">
        <v>243</v>
      </c>
      <c r="P57" s="248" t="s">
        <v>243</v>
      </c>
      <c r="Q57" s="357">
        <v>0</v>
      </c>
      <c r="R57" s="248" t="s">
        <v>243</v>
      </c>
      <c r="S57" s="248" t="s">
        <v>243</v>
      </c>
      <c r="T57" s="248" t="s">
        <v>243</v>
      </c>
      <c r="U57" s="248" t="s">
        <v>243</v>
      </c>
      <c r="V57" s="248" t="s">
        <v>243</v>
      </c>
      <c r="W57" s="248" t="s">
        <v>243</v>
      </c>
      <c r="X57" s="248" t="s">
        <v>243</v>
      </c>
      <c r="Y57" s="248" t="s">
        <v>243</v>
      </c>
      <c r="Z57" s="248" t="s">
        <v>243</v>
      </c>
      <c r="AA57" s="248" t="s">
        <v>243</v>
      </c>
      <c r="AB57" s="248" t="s">
        <v>243</v>
      </c>
      <c r="AC57" s="248" t="s">
        <v>243</v>
      </c>
      <c r="AD57" s="248" t="s">
        <v>243</v>
      </c>
      <c r="AE57" s="248" t="s">
        <v>243</v>
      </c>
      <c r="AF57" s="248" t="s">
        <v>243</v>
      </c>
      <c r="AG57" s="248" t="s">
        <v>243</v>
      </c>
      <c r="AH57" s="248" t="s">
        <v>243</v>
      </c>
      <c r="AI57" s="248" t="s">
        <v>243</v>
      </c>
      <c r="AJ57" s="248" t="s">
        <v>243</v>
      </c>
      <c r="AK57" s="248" t="s">
        <v>243</v>
      </c>
      <c r="AL57" s="248" t="s">
        <v>243</v>
      </c>
      <c r="AM57" s="248" t="s">
        <v>243</v>
      </c>
      <c r="AN57" s="248" t="s">
        <v>243</v>
      </c>
      <c r="AO57" s="248" t="s">
        <v>243</v>
      </c>
      <c r="AP57" s="248" t="s">
        <v>243</v>
      </c>
      <c r="AQ57" s="248" t="s">
        <v>243</v>
      </c>
      <c r="AR57" s="248" t="s">
        <v>243</v>
      </c>
      <c r="AS57" s="248" t="s">
        <v>243</v>
      </c>
      <c r="AT57" s="248" t="s">
        <v>243</v>
      </c>
      <c r="AU57" s="248" t="s">
        <v>243</v>
      </c>
      <c r="AV57" s="248" t="s">
        <v>243</v>
      </c>
      <c r="AW57" s="248" t="s">
        <v>243</v>
      </c>
      <c r="AX57" s="248" t="s">
        <v>243</v>
      </c>
      <c r="AY57" s="248" t="s">
        <v>243</v>
      </c>
    </row>
    <row r="58" spans="1:51" ht="16.5" x14ac:dyDescent="0.25">
      <c r="A58" s="243" t="s">
        <v>386</v>
      </c>
      <c r="B58" s="250" t="s">
        <v>353</v>
      </c>
      <c r="C58" s="248" t="s">
        <v>243</v>
      </c>
      <c r="D58" s="248" t="s">
        <v>243</v>
      </c>
      <c r="E58" s="248" t="s">
        <v>243</v>
      </c>
      <c r="F58" s="248" t="s">
        <v>243</v>
      </c>
      <c r="G58" s="248" t="s">
        <v>243</v>
      </c>
      <c r="H58" s="248" t="s">
        <v>243</v>
      </c>
      <c r="I58" s="248" t="s">
        <v>243</v>
      </c>
      <c r="J58" s="248" t="s">
        <v>243</v>
      </c>
      <c r="K58" s="248" t="s">
        <v>243</v>
      </c>
      <c r="L58" s="248" t="s">
        <v>243</v>
      </c>
      <c r="M58" s="248" t="s">
        <v>243</v>
      </c>
      <c r="N58" s="248" t="s">
        <v>243</v>
      </c>
      <c r="O58" s="248" t="s">
        <v>243</v>
      </c>
      <c r="P58" s="248" t="s">
        <v>243</v>
      </c>
      <c r="Q58" s="357">
        <v>0</v>
      </c>
      <c r="R58" s="248" t="s">
        <v>243</v>
      </c>
      <c r="S58" s="248" t="s">
        <v>243</v>
      </c>
      <c r="T58" s="248" t="s">
        <v>243</v>
      </c>
      <c r="U58" s="248" t="s">
        <v>243</v>
      </c>
      <c r="V58" s="248" t="s">
        <v>243</v>
      </c>
      <c r="W58" s="248" t="s">
        <v>243</v>
      </c>
      <c r="X58" s="248" t="s">
        <v>243</v>
      </c>
      <c r="Y58" s="248" t="s">
        <v>243</v>
      </c>
      <c r="Z58" s="248" t="s">
        <v>243</v>
      </c>
      <c r="AA58" s="248" t="s">
        <v>243</v>
      </c>
      <c r="AB58" s="248" t="s">
        <v>243</v>
      </c>
      <c r="AC58" s="248" t="s">
        <v>243</v>
      </c>
      <c r="AD58" s="248" t="s">
        <v>243</v>
      </c>
      <c r="AE58" s="248" t="s">
        <v>243</v>
      </c>
      <c r="AF58" s="248" t="s">
        <v>243</v>
      </c>
      <c r="AG58" s="248" t="s">
        <v>243</v>
      </c>
      <c r="AH58" s="248" t="s">
        <v>243</v>
      </c>
      <c r="AI58" s="248" t="s">
        <v>243</v>
      </c>
      <c r="AJ58" s="248" t="s">
        <v>243</v>
      </c>
      <c r="AK58" s="248" t="s">
        <v>243</v>
      </c>
      <c r="AL58" s="248" t="s">
        <v>243</v>
      </c>
      <c r="AM58" s="248" t="s">
        <v>243</v>
      </c>
      <c r="AN58" s="248" t="s">
        <v>243</v>
      </c>
      <c r="AO58" s="248" t="s">
        <v>243</v>
      </c>
      <c r="AP58" s="248" t="s">
        <v>243</v>
      </c>
      <c r="AQ58" s="248" t="s">
        <v>243</v>
      </c>
      <c r="AR58" s="248" t="s">
        <v>243</v>
      </c>
      <c r="AS58" s="248" t="s">
        <v>243</v>
      </c>
      <c r="AT58" s="248" t="s">
        <v>243</v>
      </c>
      <c r="AU58" s="248" t="s">
        <v>243</v>
      </c>
      <c r="AV58" s="248" t="s">
        <v>243</v>
      </c>
      <c r="AW58" s="248" t="s">
        <v>243</v>
      </c>
      <c r="AX58" s="248" t="s">
        <v>243</v>
      </c>
      <c r="AY58" s="248" t="s">
        <v>243</v>
      </c>
    </row>
    <row r="59" spans="1:51" ht="16.5" x14ac:dyDescent="0.25">
      <c r="A59" s="243" t="s">
        <v>387</v>
      </c>
      <c r="B59" s="250" t="s">
        <v>388</v>
      </c>
      <c r="C59" s="248" t="s">
        <v>243</v>
      </c>
      <c r="D59" s="248" t="s">
        <v>243</v>
      </c>
      <c r="E59" s="248" t="s">
        <v>243</v>
      </c>
      <c r="F59" s="248" t="s">
        <v>243</v>
      </c>
      <c r="G59" s="248" t="s">
        <v>243</v>
      </c>
      <c r="H59" s="248" t="s">
        <v>243</v>
      </c>
      <c r="I59" s="248" t="s">
        <v>243</v>
      </c>
      <c r="J59" s="248" t="s">
        <v>243</v>
      </c>
      <c r="K59" s="248" t="s">
        <v>243</v>
      </c>
      <c r="L59" s="248" t="s">
        <v>243</v>
      </c>
      <c r="M59" s="248" t="s">
        <v>243</v>
      </c>
      <c r="N59" s="248" t="s">
        <v>243</v>
      </c>
      <c r="O59" s="248" t="s">
        <v>243</v>
      </c>
      <c r="P59" s="248" t="s">
        <v>243</v>
      </c>
      <c r="Q59" s="357">
        <v>0</v>
      </c>
      <c r="R59" s="248" t="s">
        <v>243</v>
      </c>
      <c r="S59" s="248" t="s">
        <v>243</v>
      </c>
      <c r="T59" s="248" t="s">
        <v>243</v>
      </c>
      <c r="U59" s="248" t="s">
        <v>243</v>
      </c>
      <c r="V59" s="248" t="s">
        <v>243</v>
      </c>
      <c r="W59" s="248" t="s">
        <v>243</v>
      </c>
      <c r="X59" s="248" t="s">
        <v>243</v>
      </c>
      <c r="Y59" s="248" t="s">
        <v>243</v>
      </c>
      <c r="Z59" s="248" t="s">
        <v>243</v>
      </c>
      <c r="AA59" s="248" t="s">
        <v>243</v>
      </c>
      <c r="AB59" s="248" t="s">
        <v>243</v>
      </c>
      <c r="AC59" s="248" t="s">
        <v>243</v>
      </c>
      <c r="AD59" s="248" t="s">
        <v>243</v>
      </c>
      <c r="AE59" s="248" t="s">
        <v>243</v>
      </c>
      <c r="AF59" s="248" t="s">
        <v>243</v>
      </c>
      <c r="AG59" s="248" t="s">
        <v>243</v>
      </c>
      <c r="AH59" s="248" t="s">
        <v>243</v>
      </c>
      <c r="AI59" s="248" t="s">
        <v>243</v>
      </c>
      <c r="AJ59" s="248" t="s">
        <v>243</v>
      </c>
      <c r="AK59" s="248" t="s">
        <v>243</v>
      </c>
      <c r="AL59" s="248" t="s">
        <v>243</v>
      </c>
      <c r="AM59" s="248" t="s">
        <v>243</v>
      </c>
      <c r="AN59" s="248" t="s">
        <v>243</v>
      </c>
      <c r="AO59" s="248" t="s">
        <v>243</v>
      </c>
      <c r="AP59" s="248" t="s">
        <v>243</v>
      </c>
      <c r="AQ59" s="248" t="s">
        <v>243</v>
      </c>
      <c r="AR59" s="248" t="s">
        <v>243</v>
      </c>
      <c r="AS59" s="248" t="s">
        <v>243</v>
      </c>
      <c r="AT59" s="248" t="s">
        <v>243</v>
      </c>
      <c r="AU59" s="248" t="s">
        <v>243</v>
      </c>
      <c r="AV59" s="248" t="s">
        <v>243</v>
      </c>
      <c r="AW59" s="248" t="s">
        <v>243</v>
      </c>
      <c r="AX59" s="248" t="s">
        <v>243</v>
      </c>
      <c r="AY59" s="248" t="s">
        <v>243</v>
      </c>
    </row>
    <row r="60" spans="1:51" ht="19.5" x14ac:dyDescent="0.25">
      <c r="A60" s="243" t="s">
        <v>389</v>
      </c>
      <c r="B60" s="246" t="s">
        <v>577</v>
      </c>
      <c r="C60" s="248" t="s">
        <v>243</v>
      </c>
      <c r="D60" s="248" t="s">
        <v>243</v>
      </c>
      <c r="E60" s="248" t="s">
        <v>243</v>
      </c>
      <c r="F60" s="248" t="s">
        <v>243</v>
      </c>
      <c r="G60" s="248" t="s">
        <v>243</v>
      </c>
      <c r="H60" s="248" t="s">
        <v>243</v>
      </c>
      <c r="I60" s="248" t="s">
        <v>243</v>
      </c>
      <c r="J60" s="248" t="s">
        <v>243</v>
      </c>
      <c r="K60" s="248" t="s">
        <v>243</v>
      </c>
      <c r="L60" s="248" t="s">
        <v>243</v>
      </c>
      <c r="M60" s="248" t="s">
        <v>243</v>
      </c>
      <c r="N60" s="248" t="s">
        <v>243</v>
      </c>
      <c r="O60" s="248" t="s">
        <v>243</v>
      </c>
      <c r="P60" s="248" t="s">
        <v>243</v>
      </c>
      <c r="Q60" s="357">
        <v>0</v>
      </c>
      <c r="R60" s="248" t="s">
        <v>243</v>
      </c>
      <c r="S60" s="248" t="s">
        <v>243</v>
      </c>
      <c r="T60" s="248" t="s">
        <v>243</v>
      </c>
      <c r="U60" s="248" t="s">
        <v>243</v>
      </c>
      <c r="V60" s="248" t="s">
        <v>243</v>
      </c>
      <c r="W60" s="248" t="s">
        <v>243</v>
      </c>
      <c r="X60" s="248" t="s">
        <v>243</v>
      </c>
      <c r="Y60" s="248" t="s">
        <v>243</v>
      </c>
      <c r="Z60" s="248" t="s">
        <v>243</v>
      </c>
      <c r="AA60" s="248" t="s">
        <v>243</v>
      </c>
      <c r="AB60" s="248" t="s">
        <v>243</v>
      </c>
      <c r="AC60" s="248" t="s">
        <v>243</v>
      </c>
      <c r="AD60" s="248" t="s">
        <v>243</v>
      </c>
      <c r="AE60" s="248" t="s">
        <v>243</v>
      </c>
      <c r="AF60" s="248" t="s">
        <v>243</v>
      </c>
      <c r="AG60" s="248" t="s">
        <v>243</v>
      </c>
      <c r="AH60" s="248" t="s">
        <v>243</v>
      </c>
      <c r="AI60" s="248" t="s">
        <v>243</v>
      </c>
      <c r="AJ60" s="248" t="s">
        <v>243</v>
      </c>
      <c r="AK60" s="248" t="s">
        <v>243</v>
      </c>
      <c r="AL60" s="248" t="s">
        <v>243</v>
      </c>
      <c r="AM60" s="248" t="s">
        <v>243</v>
      </c>
      <c r="AN60" s="248" t="s">
        <v>243</v>
      </c>
      <c r="AO60" s="248" t="s">
        <v>243</v>
      </c>
      <c r="AP60" s="248" t="s">
        <v>243</v>
      </c>
      <c r="AQ60" s="248" t="s">
        <v>243</v>
      </c>
      <c r="AR60" s="248" t="s">
        <v>243</v>
      </c>
      <c r="AS60" s="248" t="s">
        <v>243</v>
      </c>
      <c r="AT60" s="248" t="s">
        <v>243</v>
      </c>
      <c r="AU60" s="248" t="s">
        <v>243</v>
      </c>
      <c r="AV60" s="248" t="s">
        <v>243</v>
      </c>
      <c r="AW60" s="248" t="s">
        <v>243</v>
      </c>
      <c r="AX60" s="248" t="s">
        <v>243</v>
      </c>
      <c r="AY60" s="248" t="s">
        <v>243</v>
      </c>
    </row>
    <row r="61" spans="1:51" x14ac:dyDescent="0.25">
      <c r="A61" s="251"/>
      <c r="B61" s="252"/>
      <c r="C61" s="252"/>
      <c r="D61" s="252"/>
      <c r="E61" s="252"/>
      <c r="F61" s="252"/>
      <c r="G61" s="252"/>
      <c r="H61" s="252"/>
      <c r="I61" s="252"/>
      <c r="J61" s="252"/>
      <c r="K61" s="252"/>
      <c r="L61" s="252"/>
      <c r="M61" s="251"/>
      <c r="U61" s="251"/>
      <c r="V61" s="251"/>
    </row>
    <row r="62" spans="1:51" ht="54" customHeight="1" x14ac:dyDescent="0.25">
      <c r="B62" s="484"/>
      <c r="C62" s="484"/>
      <c r="D62" s="484"/>
      <c r="E62" s="484"/>
      <c r="F62" s="484"/>
      <c r="G62" s="484"/>
      <c r="H62" s="484"/>
      <c r="I62" s="484"/>
      <c r="J62" s="346"/>
      <c r="K62" s="346"/>
      <c r="L62" s="379"/>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row>
    <row r="64" spans="1:51" ht="50.25" customHeight="1" x14ac:dyDescent="0.25">
      <c r="B64" s="483"/>
      <c r="C64" s="483"/>
      <c r="D64" s="483"/>
      <c r="E64" s="483"/>
      <c r="F64" s="483"/>
      <c r="G64" s="483"/>
      <c r="H64" s="483"/>
      <c r="I64" s="483"/>
      <c r="J64" s="345"/>
      <c r="K64" s="345"/>
      <c r="L64" s="378"/>
    </row>
    <row r="66" spans="2:23" ht="36.75" customHeight="1" x14ac:dyDescent="0.25">
      <c r="B66" s="484"/>
      <c r="C66" s="484"/>
      <c r="D66" s="484"/>
      <c r="E66" s="484"/>
      <c r="F66" s="484"/>
      <c r="G66" s="484"/>
      <c r="H66" s="484"/>
      <c r="I66" s="484"/>
      <c r="J66" s="346"/>
      <c r="K66" s="346"/>
      <c r="L66" s="379"/>
    </row>
    <row r="67" spans="2:23" x14ac:dyDescent="0.25">
      <c r="B67" s="39"/>
      <c r="C67" s="39"/>
      <c r="D67" s="39"/>
      <c r="E67" s="39"/>
      <c r="F67" s="39"/>
      <c r="N67" s="254"/>
      <c r="W67" s="254"/>
    </row>
    <row r="68" spans="2:23" ht="51" customHeight="1" x14ac:dyDescent="0.25">
      <c r="B68" s="484"/>
      <c r="C68" s="484"/>
      <c r="D68" s="484"/>
      <c r="E68" s="484"/>
      <c r="F68" s="484"/>
      <c r="G68" s="484"/>
      <c r="H68" s="484"/>
      <c r="I68" s="484"/>
      <c r="J68" s="346"/>
      <c r="K68" s="346"/>
      <c r="L68" s="379"/>
      <c r="N68" s="254"/>
      <c r="W68" s="254"/>
    </row>
    <row r="69" spans="2:23" ht="32.25" customHeight="1" x14ac:dyDescent="0.25">
      <c r="B69" s="483"/>
      <c r="C69" s="483"/>
      <c r="D69" s="483"/>
      <c r="E69" s="483"/>
      <c r="F69" s="483"/>
      <c r="G69" s="483"/>
      <c r="H69" s="483"/>
      <c r="I69" s="483"/>
      <c r="J69" s="345"/>
      <c r="K69" s="345"/>
      <c r="L69" s="378"/>
    </row>
    <row r="70" spans="2:23" ht="51.75" customHeight="1" x14ac:dyDescent="0.25">
      <c r="B70" s="484"/>
      <c r="C70" s="484"/>
      <c r="D70" s="484"/>
      <c r="E70" s="484"/>
      <c r="F70" s="484"/>
      <c r="G70" s="484"/>
      <c r="H70" s="484"/>
      <c r="I70" s="484"/>
      <c r="J70" s="346"/>
      <c r="K70" s="346"/>
      <c r="L70" s="379"/>
    </row>
    <row r="71" spans="2:23" ht="21.75" customHeight="1" x14ac:dyDescent="0.25">
      <c r="B71" s="485"/>
      <c r="C71" s="485"/>
      <c r="D71" s="485"/>
      <c r="E71" s="485"/>
      <c r="F71" s="485"/>
      <c r="G71" s="485"/>
      <c r="H71" s="485"/>
      <c r="I71" s="485"/>
      <c r="J71" s="347"/>
      <c r="K71" s="347"/>
      <c r="L71" s="380"/>
      <c r="M71" s="255"/>
      <c r="U71" s="255"/>
      <c r="V71" s="255"/>
    </row>
    <row r="72" spans="2:23" ht="23.25" customHeight="1" x14ac:dyDescent="0.25">
      <c r="B72" s="255"/>
      <c r="C72" s="255"/>
      <c r="D72" s="255"/>
      <c r="E72" s="255"/>
      <c r="F72" s="255"/>
    </row>
    <row r="73" spans="2:23" ht="18.75" customHeight="1" x14ac:dyDescent="0.25">
      <c r="B73" s="482"/>
      <c r="C73" s="482"/>
      <c r="D73" s="482"/>
      <c r="E73" s="482"/>
      <c r="F73" s="482"/>
      <c r="G73" s="482"/>
      <c r="H73" s="482"/>
      <c r="I73" s="482"/>
      <c r="J73" s="344"/>
      <c r="K73" s="344"/>
      <c r="L73" s="377"/>
    </row>
  </sheetData>
  <mergeCells count="54">
    <mergeCell ref="AE17:AF17"/>
    <mergeCell ref="AG16:AJ16"/>
    <mergeCell ref="AG17:AH17"/>
    <mergeCell ref="AI17:AJ17"/>
    <mergeCell ref="AW16:AY17"/>
    <mergeCell ref="AU17:AV17"/>
    <mergeCell ref="AK16:AN16"/>
    <mergeCell ref="AK17:AL17"/>
    <mergeCell ref="AM17:AN17"/>
    <mergeCell ref="AO16:AR16"/>
    <mergeCell ref="AO17:AP17"/>
    <mergeCell ref="AQ17:AR17"/>
    <mergeCell ref="AS16:AV16"/>
    <mergeCell ref="AS17:AT17"/>
    <mergeCell ref="A9:AX9"/>
    <mergeCell ref="A1:AX1"/>
    <mergeCell ref="A3:AX3"/>
    <mergeCell ref="A5:AX5"/>
    <mergeCell ref="A6:AX6"/>
    <mergeCell ref="A8:AX8"/>
    <mergeCell ref="A11:AX11"/>
    <mergeCell ref="A12:AX12"/>
    <mergeCell ref="A13:AX13"/>
    <mergeCell ref="A15:AX15"/>
    <mergeCell ref="A16:A18"/>
    <mergeCell ref="B16:B18"/>
    <mergeCell ref="C16:D17"/>
    <mergeCell ref="E16:F17"/>
    <mergeCell ref="G16:G18"/>
    <mergeCell ref="H16:K16"/>
    <mergeCell ref="H17:I17"/>
    <mergeCell ref="J17:K17"/>
    <mergeCell ref="N17:O17"/>
    <mergeCell ref="P17:R17"/>
    <mergeCell ref="AC16:AF16"/>
    <mergeCell ref="AC17:AD17"/>
    <mergeCell ref="B62:I62"/>
    <mergeCell ref="P16:T16"/>
    <mergeCell ref="U16:X16"/>
    <mergeCell ref="Y16:AB16"/>
    <mergeCell ref="S17:T17"/>
    <mergeCell ref="U17:V17"/>
    <mergeCell ref="W17:X17"/>
    <mergeCell ref="Y17:Z17"/>
    <mergeCell ref="AA17:AB17"/>
    <mergeCell ref="L16:O16"/>
    <mergeCell ref="L17:M17"/>
    <mergeCell ref="B73:I73"/>
    <mergeCell ref="B64:I64"/>
    <mergeCell ref="B66:I66"/>
    <mergeCell ref="B68:I68"/>
    <mergeCell ref="B69:I69"/>
    <mergeCell ref="B70:I70"/>
    <mergeCell ref="B71:I71"/>
  </mergeCells>
  <conditionalFormatting sqref="AW18:AX18 H18:AB18 AS20 AS23 E21:AY22 C24:AY25 E32:AY37 C38:AY38 C40:AY45 R54:AY60 U49:AY52">
    <cfRule type="containsText" dxfId="235" priority="444" operator="containsText" text="х!">
      <formula>NOT(ISERROR(SEARCH("х!",C18)))</formula>
    </cfRule>
  </conditionalFormatting>
  <conditionalFormatting sqref="D46 D48:D53 N27:N30 R27:S30 V27:X30 Z27:AA30 Z48:AB48 W48 R48:T53 R46:T46 V46:X46 Z46:AB46 G27:G30 G48 G46 AX20 N20 S20 W20 I27:J30 S23 N23 C20:J20 L20 L23 Z20:AA20 O46 I46:M46 I48:M48 O48 E39:F39 C23:G23 C21:D22 Z23:AA23 I23:J23 W23 I26:I31 C32:D37 C39 E46:F48 C46:C53 I53:O53 E53:G53 W53 Z53:AB53 AX23 AX48 C26:F30 AX27:AX30">
    <cfRule type="containsText" dxfId="234" priority="443" operator="containsText" text="х!">
      <formula>NOT(ISERROR(SEARCH("х!",C20)))</formula>
    </cfRule>
  </conditionalFormatting>
  <conditionalFormatting sqref="D46 D48:D53 N27:N30 R27:S30 V27:X30 Z27:AA30 Z48:AB48 W48 R48:T53 R46:T46 V46:X46 Z46:AB46 G27:G30 G48 G46 AX20 N20 S20 W20 I27:J30 S23 N23 C20:J20 L20 L23 Z20:AA20 O46 I46:M46 I48:M48 O48 E39:F39 C23:G23 Z23:AA23 I23:J23 W23 I26:I31 C39 E46:F48 C46:C53 I53:O53 E53:G53 W53 Z53:AB53 AS20 AS23 C21:AY22 C24:AY25 C32:AY38 C40:AY45 R54:AY60 U49:AY52 AX23 AX48 C26:F30 AX27:AX30">
    <cfRule type="containsBlanks" dxfId="233" priority="442">
      <formula>LEN(TRIM(C20))=0</formula>
    </cfRule>
  </conditionalFormatting>
  <conditionalFormatting sqref="H23">
    <cfRule type="containsText" dxfId="232" priority="439" operator="containsText" text="х!">
      <formula>NOT(ISERROR(SEARCH("х!",H23)))</formula>
    </cfRule>
  </conditionalFormatting>
  <conditionalFormatting sqref="H23">
    <cfRule type="containsBlanks" dxfId="231" priority="438">
      <formula>LEN(TRIM(H23))=0</formula>
    </cfRule>
  </conditionalFormatting>
  <conditionalFormatting sqref="H28:H30">
    <cfRule type="containsText" dxfId="230" priority="437" operator="containsText" text="х!">
      <formula>NOT(ISERROR(SEARCH("х!",H28)))</formula>
    </cfRule>
  </conditionalFormatting>
  <conditionalFormatting sqref="H28:H30">
    <cfRule type="containsBlanks" dxfId="229" priority="436">
      <formula>LEN(TRIM(H28))=0</formula>
    </cfRule>
  </conditionalFormatting>
  <conditionalFormatting sqref="AX26 G26:J26 W26 AA26 N26 S26 L26">
    <cfRule type="containsText" dxfId="228" priority="435" operator="containsText" text="х!">
      <formula>NOT(ISERROR(SEARCH("х!",G26)))</formula>
    </cfRule>
  </conditionalFormatting>
  <conditionalFormatting sqref="AX26 G26:J26 W26 AA26 N26 S26 L26">
    <cfRule type="containsBlanks" dxfId="227" priority="434">
      <formula>LEN(TRIM(G26))=0</formula>
    </cfRule>
  </conditionalFormatting>
  <conditionalFormatting sqref="G23">
    <cfRule type="containsText" dxfId="226" priority="431" operator="containsText" text="х!">
      <formula>NOT(ISERROR(SEARCH("х!",G23)))</formula>
    </cfRule>
  </conditionalFormatting>
  <conditionalFormatting sqref="G23">
    <cfRule type="containsBlanks" dxfId="225" priority="430">
      <formula>LEN(TRIM(G23))=0</formula>
    </cfRule>
  </conditionalFormatting>
  <conditionalFormatting sqref="AC18:AF18">
    <cfRule type="containsText" dxfId="224" priority="429" operator="containsText" text="х!">
      <formula>NOT(ISERROR(SEARCH("х!",AC18)))</formula>
    </cfRule>
  </conditionalFormatting>
  <conditionalFormatting sqref="AE27:AE30 AE48 AE20 AE46 AE23 AE53">
    <cfRule type="containsText" dxfId="223" priority="428" operator="containsText" text="х!">
      <formula>NOT(ISERROR(SEARCH("х!",AE20)))</formula>
    </cfRule>
  </conditionalFormatting>
  <conditionalFormatting sqref="AE27:AE30 AE48 AE20 AE46 AE23 AE53">
    <cfRule type="containsBlanks" dxfId="222" priority="427">
      <formula>LEN(TRIM(AE20))=0</formula>
    </cfRule>
  </conditionalFormatting>
  <conditionalFormatting sqref="AE26">
    <cfRule type="containsText" dxfId="221" priority="420" operator="containsText" text="х!">
      <formula>NOT(ISERROR(SEARCH("х!",AE26)))</formula>
    </cfRule>
  </conditionalFormatting>
  <conditionalFormatting sqref="AE26">
    <cfRule type="containsBlanks" dxfId="220" priority="419">
      <formula>LEN(TRIM(AE26))=0</formula>
    </cfRule>
  </conditionalFormatting>
  <conditionalFormatting sqref="AG18:AJ18">
    <cfRule type="containsText" dxfId="219" priority="418" operator="containsText" text="х!">
      <formula>NOT(ISERROR(SEARCH("х!",AG18)))</formula>
    </cfRule>
  </conditionalFormatting>
  <conditionalFormatting sqref="AI27:AI30 AI48 AI20 AI46 AI23 AI53">
    <cfRule type="containsText" dxfId="218" priority="417" operator="containsText" text="х!">
      <formula>NOT(ISERROR(SEARCH("х!",AI20)))</formula>
    </cfRule>
  </conditionalFormatting>
  <conditionalFormatting sqref="AI27:AI30 AI48 AI20 AI46 AI23 AI53">
    <cfRule type="containsBlanks" dxfId="217" priority="416">
      <formula>LEN(TRIM(AI20))=0</formula>
    </cfRule>
  </conditionalFormatting>
  <conditionalFormatting sqref="AI26">
    <cfRule type="containsText" dxfId="216" priority="409" operator="containsText" text="х!">
      <formula>NOT(ISERROR(SEARCH("х!",AI26)))</formula>
    </cfRule>
  </conditionalFormatting>
  <conditionalFormatting sqref="AI26">
    <cfRule type="containsBlanks" dxfId="215" priority="408">
      <formula>LEN(TRIM(AI26))=0</formula>
    </cfRule>
  </conditionalFormatting>
  <conditionalFormatting sqref="AK18:AN18">
    <cfRule type="containsText" dxfId="214" priority="407" operator="containsText" text="х!">
      <formula>NOT(ISERROR(SEARCH("х!",AK18)))</formula>
    </cfRule>
  </conditionalFormatting>
  <conditionalFormatting sqref="AM27:AM30 AM48 AM20 AM46 AM23 AM53">
    <cfRule type="containsText" dxfId="213" priority="406" operator="containsText" text="х!">
      <formula>NOT(ISERROR(SEARCH("х!",AM20)))</formula>
    </cfRule>
  </conditionalFormatting>
  <conditionalFormatting sqref="AM27:AM30 AM48 AM20 AM46 AM23 AM53">
    <cfRule type="containsBlanks" dxfId="212" priority="405">
      <formula>LEN(TRIM(AM20))=0</formula>
    </cfRule>
  </conditionalFormatting>
  <conditionalFormatting sqref="AM26">
    <cfRule type="containsText" dxfId="211" priority="398" operator="containsText" text="х!">
      <formula>NOT(ISERROR(SEARCH("х!",AM26)))</formula>
    </cfRule>
  </conditionalFormatting>
  <conditionalFormatting sqref="AM26">
    <cfRule type="containsBlanks" dxfId="210" priority="397">
      <formula>LEN(TRIM(AM26))=0</formula>
    </cfRule>
  </conditionalFormatting>
  <conditionalFormatting sqref="AO18:AR18">
    <cfRule type="containsText" dxfId="209" priority="396" operator="containsText" text="х!">
      <formula>NOT(ISERROR(SEARCH("х!",AO18)))</formula>
    </cfRule>
  </conditionalFormatting>
  <conditionalFormatting sqref="AQ27:AQ30 AQ48 AQ20 AQ46 AQ23 AQ53">
    <cfRule type="containsText" dxfId="208" priority="395" operator="containsText" text="х!">
      <formula>NOT(ISERROR(SEARCH("х!",AQ20)))</formula>
    </cfRule>
  </conditionalFormatting>
  <conditionalFormatting sqref="AQ27:AQ30 AQ48 AQ20 AQ46 AQ23 AQ53">
    <cfRule type="containsBlanks" dxfId="207" priority="394">
      <formula>LEN(TRIM(AQ20))=0</formula>
    </cfRule>
  </conditionalFormatting>
  <conditionalFormatting sqref="AQ26">
    <cfRule type="containsText" dxfId="206" priority="387" operator="containsText" text="х!">
      <formula>NOT(ISERROR(SEARCH("х!",AQ26)))</formula>
    </cfRule>
  </conditionalFormatting>
  <conditionalFormatting sqref="AQ26">
    <cfRule type="containsBlanks" dxfId="205" priority="386">
      <formula>LEN(TRIM(AQ26))=0</formula>
    </cfRule>
  </conditionalFormatting>
  <conditionalFormatting sqref="AT18:AV18">
    <cfRule type="containsText" dxfId="204" priority="385" operator="containsText" text="х!">
      <formula>NOT(ISERROR(SEARCH("х!",AT18)))</formula>
    </cfRule>
  </conditionalFormatting>
  <conditionalFormatting sqref="AU27:AU30 AU48 AU20 AU46 AU23 AU53">
    <cfRule type="containsText" dxfId="203" priority="384" operator="containsText" text="х!">
      <formula>NOT(ISERROR(SEARCH("х!",AU20)))</formula>
    </cfRule>
  </conditionalFormatting>
  <conditionalFormatting sqref="AU27:AU30 AU48 AU20 AU46 AU23 AU53">
    <cfRule type="containsBlanks" dxfId="202" priority="383">
      <formula>LEN(TRIM(AU20))=0</formula>
    </cfRule>
  </conditionalFormatting>
  <conditionalFormatting sqref="AU26">
    <cfRule type="containsText" dxfId="201" priority="376" operator="containsText" text="х!">
      <formula>NOT(ISERROR(SEARCH("х!",AU26)))</formula>
    </cfRule>
  </conditionalFormatting>
  <conditionalFormatting sqref="AU26">
    <cfRule type="containsBlanks" dxfId="200" priority="375">
      <formula>LEN(TRIM(AU26))=0</formula>
    </cfRule>
  </conditionalFormatting>
  <conditionalFormatting sqref="AG28:AG30">
    <cfRule type="containsText" dxfId="199" priority="243" operator="containsText" text="х!">
      <formula>NOT(ISERROR(SEARCH("х!",AG28)))</formula>
    </cfRule>
  </conditionalFormatting>
  <conditionalFormatting sqref="AG28:AG30">
    <cfRule type="containsBlanks" dxfId="198" priority="242">
      <formula>LEN(TRIM(AG28))=0</formula>
    </cfRule>
  </conditionalFormatting>
  <conditionalFormatting sqref="Y48">
    <cfRule type="containsText" dxfId="197" priority="263" operator="containsText" text="х!">
      <formula>NOT(ISERROR(SEARCH("х!",Y48)))</formula>
    </cfRule>
  </conditionalFormatting>
  <conditionalFormatting sqref="Y48">
    <cfRule type="containsBlanks" dxfId="196" priority="262">
      <formula>LEN(TRIM(Y48))=0</formula>
    </cfRule>
  </conditionalFormatting>
  <conditionalFormatting sqref="AC20">
    <cfRule type="containsText" dxfId="195" priority="261" operator="containsText" text="х!">
      <formula>NOT(ISERROR(SEARCH("х!",AC20)))</formula>
    </cfRule>
  </conditionalFormatting>
  <conditionalFormatting sqref="AC20">
    <cfRule type="containsBlanks" dxfId="194" priority="260">
      <formula>LEN(TRIM(AC20))=0</formula>
    </cfRule>
  </conditionalFormatting>
  <conditionalFormatting sqref="Y23">
    <cfRule type="containsText" dxfId="193" priority="269" operator="containsText" text="х!">
      <formula>NOT(ISERROR(SEARCH("х!",Y23)))</formula>
    </cfRule>
  </conditionalFormatting>
  <conditionalFormatting sqref="Y23">
    <cfRule type="containsBlanks" dxfId="192" priority="268">
      <formula>LEN(TRIM(Y23))=0</formula>
    </cfRule>
  </conditionalFormatting>
  <conditionalFormatting sqref="U28:U30">
    <cfRule type="containsText" dxfId="191" priority="279" operator="containsText" text="х!">
      <formula>NOT(ISERROR(SEARCH("х!",U28)))</formula>
    </cfRule>
  </conditionalFormatting>
  <conditionalFormatting sqref="U28:U30">
    <cfRule type="containsBlanks" dxfId="190" priority="278">
      <formula>LEN(TRIM(U28))=0</formula>
    </cfRule>
  </conditionalFormatting>
  <conditionalFormatting sqref="U26">
    <cfRule type="containsText" dxfId="189" priority="277" operator="containsText" text="х!">
      <formula>NOT(ISERROR(SEARCH("х!",U26)))</formula>
    </cfRule>
  </conditionalFormatting>
  <conditionalFormatting sqref="U26">
    <cfRule type="containsBlanks" dxfId="188" priority="276">
      <formula>LEN(TRIM(U26))=0</formula>
    </cfRule>
  </conditionalFormatting>
  <conditionalFormatting sqref="P48:Q48">
    <cfRule type="containsText" dxfId="187" priority="287" operator="containsText" text="х!">
      <formula>NOT(ISERROR(SEARCH("х!",P48)))</formula>
    </cfRule>
  </conditionalFormatting>
  <conditionalFormatting sqref="P48:Q48">
    <cfRule type="containsBlanks" dxfId="186" priority="286">
      <formula>LEN(TRIM(P48))=0</formula>
    </cfRule>
  </conditionalFormatting>
  <conditionalFormatting sqref="U20">
    <cfRule type="containsText" dxfId="185" priority="285" operator="containsText" text="х!">
      <formula>NOT(ISERROR(SEARCH("х!",U20)))</formula>
    </cfRule>
  </conditionalFormatting>
  <conditionalFormatting sqref="U20">
    <cfRule type="containsBlanks" dxfId="184" priority="284">
      <formula>LEN(TRIM(U20))=0</formula>
    </cfRule>
  </conditionalFormatting>
  <conditionalFormatting sqref="P23:Q23">
    <cfRule type="containsText" dxfId="183" priority="293" operator="containsText" text="х!">
      <formula>NOT(ISERROR(SEARCH("х!",P23)))</formula>
    </cfRule>
  </conditionalFormatting>
  <conditionalFormatting sqref="P23:Q23">
    <cfRule type="containsBlanks" dxfId="182" priority="292">
      <formula>LEN(TRIM(P23))=0</formula>
    </cfRule>
  </conditionalFormatting>
  <conditionalFormatting sqref="H48">
    <cfRule type="containsText" dxfId="181" priority="333" operator="containsText" text="х!">
      <formula>NOT(ISERROR(SEARCH("х!",H48)))</formula>
    </cfRule>
  </conditionalFormatting>
  <conditionalFormatting sqref="H48">
    <cfRule type="containsBlanks" dxfId="180" priority="332">
      <formula>LEN(TRIM(H48))=0</formula>
    </cfRule>
  </conditionalFormatting>
  <conditionalFormatting sqref="AO23">
    <cfRule type="containsText" dxfId="179" priority="221" operator="containsText" text="х!">
      <formula>NOT(ISERROR(SEARCH("х!",AO23)))</formula>
    </cfRule>
  </conditionalFormatting>
  <conditionalFormatting sqref="AO23">
    <cfRule type="containsBlanks" dxfId="178" priority="220">
      <formula>LEN(TRIM(AO23))=0</formula>
    </cfRule>
  </conditionalFormatting>
  <conditionalFormatting sqref="AK48">
    <cfRule type="containsText" dxfId="177" priority="227" operator="containsText" text="х!">
      <formula>NOT(ISERROR(SEARCH("х!",AK48)))</formula>
    </cfRule>
  </conditionalFormatting>
  <conditionalFormatting sqref="AK48">
    <cfRule type="containsBlanks" dxfId="176" priority="226">
      <formula>LEN(TRIM(AK48))=0</formula>
    </cfRule>
  </conditionalFormatting>
  <conditionalFormatting sqref="AK20">
    <cfRule type="containsText" dxfId="175" priority="237" operator="containsText" text="х!">
      <formula>NOT(ISERROR(SEARCH("х!",AK20)))</formula>
    </cfRule>
  </conditionalFormatting>
  <conditionalFormatting sqref="AK20">
    <cfRule type="containsBlanks" dxfId="174" priority="236">
      <formula>LEN(TRIM(AK20))=0</formula>
    </cfRule>
  </conditionalFormatting>
  <conditionalFormatting sqref="AC23">
    <cfRule type="containsText" dxfId="173" priority="257" operator="containsText" text="х!">
      <formula>NOT(ISERROR(SEARCH("х!",AC23)))</formula>
    </cfRule>
  </conditionalFormatting>
  <conditionalFormatting sqref="AC23">
    <cfRule type="containsBlanks" dxfId="172" priority="256">
      <formula>LEN(TRIM(AC23))=0</formula>
    </cfRule>
  </conditionalFormatting>
  <conditionalFormatting sqref="Y28:Y30">
    <cfRule type="containsText" dxfId="171" priority="267" operator="containsText" text="х!">
      <formula>NOT(ISERROR(SEARCH("х!",Y28)))</formula>
    </cfRule>
  </conditionalFormatting>
  <conditionalFormatting sqref="Y28:Y30">
    <cfRule type="containsBlanks" dxfId="170" priority="266">
      <formula>LEN(TRIM(Y28))=0</formula>
    </cfRule>
  </conditionalFormatting>
  <conditionalFormatting sqref="P20:Q20">
    <cfRule type="containsText" dxfId="169" priority="297" operator="containsText" text="х!">
      <formula>NOT(ISERROR(SEARCH("х!",P20)))</formula>
    </cfRule>
  </conditionalFormatting>
  <conditionalFormatting sqref="P20:Q20">
    <cfRule type="containsBlanks" dxfId="168" priority="296">
      <formula>LEN(TRIM(P20))=0</formula>
    </cfRule>
  </conditionalFormatting>
  <conditionalFormatting sqref="P28:Q30">
    <cfRule type="containsText" dxfId="167" priority="291" operator="containsText" text="х!">
      <formula>NOT(ISERROR(SEARCH("х!",P28)))</formula>
    </cfRule>
  </conditionalFormatting>
  <conditionalFormatting sqref="P28:Q30">
    <cfRule type="containsBlanks" dxfId="166" priority="290">
      <formula>LEN(TRIM(P28))=0</formula>
    </cfRule>
  </conditionalFormatting>
  <conditionalFormatting sqref="U23">
    <cfRule type="containsText" dxfId="165" priority="281" operator="containsText" text="х!">
      <formula>NOT(ISERROR(SEARCH("х!",U23)))</formula>
    </cfRule>
  </conditionalFormatting>
  <conditionalFormatting sqref="U23">
    <cfRule type="containsBlanks" dxfId="164" priority="280">
      <formula>LEN(TRIM(U23))=0</formula>
    </cfRule>
  </conditionalFormatting>
  <conditionalFormatting sqref="U48">
    <cfRule type="containsText" dxfId="163" priority="275" operator="containsText" text="х!">
      <formula>NOT(ISERROR(SEARCH("х!",U48)))</formula>
    </cfRule>
  </conditionalFormatting>
  <conditionalFormatting sqref="U48">
    <cfRule type="containsBlanks" dxfId="162" priority="274">
      <formula>LEN(TRIM(U48))=0</formula>
    </cfRule>
  </conditionalFormatting>
  <conditionalFormatting sqref="AW48">
    <cfRule type="containsBlanks" dxfId="161" priority="190">
      <formula>LEN(TRIM(AW48))=0</formula>
    </cfRule>
  </conditionalFormatting>
  <conditionalFormatting sqref="Y20">
    <cfRule type="containsText" dxfId="160" priority="273" operator="containsText" text="х!">
      <formula>NOT(ISERROR(SEARCH("х!",Y20)))</formula>
    </cfRule>
  </conditionalFormatting>
  <conditionalFormatting sqref="Y20">
    <cfRule type="containsBlanks" dxfId="159" priority="272">
      <formula>LEN(TRIM(Y20))=0</formula>
    </cfRule>
  </conditionalFormatting>
  <conditionalFormatting sqref="AC28:AC30">
    <cfRule type="containsText" dxfId="158" priority="255" operator="containsText" text="х!">
      <formula>NOT(ISERROR(SEARCH("х!",AC28)))</formula>
    </cfRule>
  </conditionalFormatting>
  <conditionalFormatting sqref="AC28:AC30">
    <cfRule type="containsBlanks" dxfId="157" priority="254">
      <formula>LEN(TRIM(AC28))=0</formula>
    </cfRule>
  </conditionalFormatting>
  <conditionalFormatting sqref="AC48">
    <cfRule type="containsText" dxfId="156" priority="251" operator="containsText" text="х!">
      <formula>NOT(ISERROR(SEARCH("х!",AC48)))</formula>
    </cfRule>
  </conditionalFormatting>
  <conditionalFormatting sqref="AC48">
    <cfRule type="containsBlanks" dxfId="155" priority="250">
      <formula>LEN(TRIM(AC48))=0</formula>
    </cfRule>
  </conditionalFormatting>
  <conditionalFormatting sqref="AG20">
    <cfRule type="containsText" dxfId="154" priority="249" operator="containsText" text="х!">
      <formula>NOT(ISERROR(SEARCH("х!",AG20)))</formula>
    </cfRule>
  </conditionalFormatting>
  <conditionalFormatting sqref="AG20">
    <cfRule type="containsBlanks" dxfId="153" priority="248">
      <formula>LEN(TRIM(AG20))=0</formula>
    </cfRule>
  </conditionalFormatting>
  <conditionalFormatting sqref="AG23">
    <cfRule type="containsText" dxfId="152" priority="245" operator="containsText" text="х!">
      <formula>NOT(ISERROR(SEARCH("х!",AG23)))</formula>
    </cfRule>
  </conditionalFormatting>
  <conditionalFormatting sqref="AG23">
    <cfRule type="containsBlanks" dxfId="151" priority="244">
      <formula>LEN(TRIM(AG23))=0</formula>
    </cfRule>
  </conditionalFormatting>
  <conditionalFormatting sqref="AK23">
    <cfRule type="containsText" dxfId="150" priority="233" operator="containsText" text="х!">
      <formula>NOT(ISERROR(SEARCH("х!",AK23)))</formula>
    </cfRule>
  </conditionalFormatting>
  <conditionalFormatting sqref="AK23">
    <cfRule type="containsBlanks" dxfId="149" priority="232">
      <formula>LEN(TRIM(AK23))=0</formula>
    </cfRule>
  </conditionalFormatting>
  <conditionalFormatting sqref="AO20">
    <cfRule type="containsText" dxfId="148" priority="225" operator="containsText" text="х!">
      <formula>NOT(ISERROR(SEARCH("х!",AO20)))</formula>
    </cfRule>
  </conditionalFormatting>
  <conditionalFormatting sqref="AO20">
    <cfRule type="containsBlanks" dxfId="147" priority="224">
      <formula>LEN(TRIM(AO20))=0</formula>
    </cfRule>
  </conditionalFormatting>
  <conditionalFormatting sqref="AO48">
    <cfRule type="containsText" dxfId="146" priority="215" operator="containsText" text="х!">
      <formula>NOT(ISERROR(SEARCH("х!",AO48)))</formula>
    </cfRule>
  </conditionalFormatting>
  <conditionalFormatting sqref="AO48">
    <cfRule type="containsBlanks" dxfId="145" priority="214">
      <formula>LEN(TRIM(AO48))=0</formula>
    </cfRule>
  </conditionalFormatting>
  <conditionalFormatting sqref="L28:L30">
    <cfRule type="containsText" dxfId="144" priority="184" operator="containsText" text="х!">
      <formula>NOT(ISERROR(SEARCH("х!",L28)))</formula>
    </cfRule>
  </conditionalFormatting>
  <conditionalFormatting sqref="L28:L30">
    <cfRule type="containsBlanks" dxfId="143" priority="183">
      <formula>LEN(TRIM(L28))=0</formula>
    </cfRule>
  </conditionalFormatting>
  <conditionalFormatting sqref="AS28:AS30">
    <cfRule type="containsText" dxfId="142" priority="207" operator="containsText" text="х!">
      <formula>NOT(ISERROR(SEARCH("х!",AS28)))</formula>
    </cfRule>
  </conditionalFormatting>
  <conditionalFormatting sqref="AS28:AS30">
    <cfRule type="containsBlanks" dxfId="141" priority="206">
      <formula>LEN(TRIM(AS28))=0</formula>
    </cfRule>
  </conditionalFormatting>
  <conditionalFormatting sqref="AW20">
    <cfRule type="containsText" dxfId="140" priority="201" operator="containsText" text="х!">
      <formula>NOT(ISERROR(SEARCH("х!",AW20)))</formula>
    </cfRule>
  </conditionalFormatting>
  <conditionalFormatting sqref="AW20">
    <cfRule type="containsBlanks" dxfId="139" priority="200">
      <formula>LEN(TRIM(AW20))=0</formula>
    </cfRule>
  </conditionalFormatting>
  <conditionalFormatting sqref="M47">
    <cfRule type="containsText" dxfId="138" priority="172" operator="containsText" text="х!">
      <formula>NOT(ISERROR(SEARCH("х!",M47)))</formula>
    </cfRule>
  </conditionalFormatting>
  <conditionalFormatting sqref="M47">
    <cfRule type="containsBlanks" dxfId="137" priority="171">
      <formula>LEN(TRIM(M47))=0</formula>
    </cfRule>
  </conditionalFormatting>
  <conditionalFormatting sqref="AW48">
    <cfRule type="containsText" dxfId="136" priority="191" operator="containsText" text="х!">
      <formula>NOT(ISERROR(SEARCH("х!",AW48)))</formula>
    </cfRule>
  </conditionalFormatting>
  <conditionalFormatting sqref="P26:Q26">
    <cfRule type="containsText" dxfId="135" priority="189" operator="containsText" text="х!">
      <formula>NOT(ISERROR(SEARCH("х!",P26)))</formula>
    </cfRule>
  </conditionalFormatting>
  <conditionalFormatting sqref="P26:Q26">
    <cfRule type="containsBlanks" dxfId="134" priority="188">
      <formula>LEN(TRIM(P26))=0</formula>
    </cfRule>
  </conditionalFormatting>
  <conditionalFormatting sqref="K20 K23 K26:K31">
    <cfRule type="containsText" dxfId="133" priority="182" operator="containsText" text="х!">
      <formula>NOT(ISERROR(SEARCH("х!",K20)))</formula>
    </cfRule>
  </conditionalFormatting>
  <conditionalFormatting sqref="K20 K23 K26:K31">
    <cfRule type="containsBlanks" dxfId="132" priority="181">
      <formula>LEN(TRIM(K20))=0</formula>
    </cfRule>
  </conditionalFormatting>
  <conditionalFormatting sqref="M20 M23 M26:M31">
    <cfRule type="containsText" dxfId="131" priority="180" operator="containsText" text="х!">
      <formula>NOT(ISERROR(SEARCH("х!",M20)))</formula>
    </cfRule>
  </conditionalFormatting>
  <conditionalFormatting sqref="M20 M23 M26:M31">
    <cfRule type="containsBlanks" dxfId="130" priority="179">
      <formula>LEN(TRIM(M20))=0</formula>
    </cfRule>
  </conditionalFormatting>
  <conditionalFormatting sqref="M39">
    <cfRule type="containsText" dxfId="129" priority="178" operator="containsText" text="х!">
      <formula>NOT(ISERROR(SEARCH("х!",M39)))</formula>
    </cfRule>
  </conditionalFormatting>
  <conditionalFormatting sqref="M39">
    <cfRule type="containsBlanks" dxfId="128" priority="177">
      <formula>LEN(TRIM(M39))=0</formula>
    </cfRule>
  </conditionalFormatting>
  <conditionalFormatting sqref="I39">
    <cfRule type="containsText" dxfId="127" priority="176" operator="containsText" text="х!">
      <formula>NOT(ISERROR(SEARCH("х!",I39)))</formula>
    </cfRule>
  </conditionalFormatting>
  <conditionalFormatting sqref="I39">
    <cfRule type="containsBlanks" dxfId="126" priority="175">
      <formula>LEN(TRIM(I39))=0</formula>
    </cfRule>
  </conditionalFormatting>
  <conditionalFormatting sqref="I47">
    <cfRule type="containsText" dxfId="125" priority="174" operator="containsText" text="х!">
      <formula>NOT(ISERROR(SEARCH("х!",I47)))</formula>
    </cfRule>
  </conditionalFormatting>
  <conditionalFormatting sqref="I47">
    <cfRule type="containsBlanks" dxfId="124" priority="173">
      <formula>LEN(TRIM(I47))=0</formula>
    </cfRule>
  </conditionalFormatting>
  <conditionalFormatting sqref="R20 R23 R26">
    <cfRule type="containsText" dxfId="123" priority="166" operator="containsText" text="х!">
      <formula>NOT(ISERROR(SEARCH("х!",R20)))</formula>
    </cfRule>
  </conditionalFormatting>
  <conditionalFormatting sqref="R20 R23 R26">
    <cfRule type="containsBlanks" dxfId="122" priority="165">
      <formula>LEN(TRIM(R20))=0</formula>
    </cfRule>
  </conditionalFormatting>
  <conditionalFormatting sqref="V20 V23 V26">
    <cfRule type="containsText" dxfId="121" priority="164" operator="containsText" text="х!">
      <formula>NOT(ISERROR(SEARCH("х!",V20)))</formula>
    </cfRule>
  </conditionalFormatting>
  <conditionalFormatting sqref="V20 V23 V26">
    <cfRule type="containsBlanks" dxfId="120" priority="163">
      <formula>LEN(TRIM(V20))=0</formula>
    </cfRule>
  </conditionalFormatting>
  <conditionalFormatting sqref="X20 X23 X26">
    <cfRule type="containsText" dxfId="119" priority="162" operator="containsText" text="х!">
      <formula>NOT(ISERROR(SEARCH("х!",X20)))</formula>
    </cfRule>
  </conditionalFormatting>
  <conditionalFormatting sqref="X20 X23 X26">
    <cfRule type="containsBlanks" dxfId="118" priority="161">
      <formula>LEN(TRIM(X20))=0</formula>
    </cfRule>
  </conditionalFormatting>
  <conditionalFormatting sqref="T20 T23 T26:T31">
    <cfRule type="containsText" dxfId="117" priority="160" operator="containsText" text="х!">
      <formula>NOT(ISERROR(SEARCH("х!",T20)))</formula>
    </cfRule>
  </conditionalFormatting>
  <conditionalFormatting sqref="T20 T23 T26:T31">
    <cfRule type="containsBlanks" dxfId="116" priority="159">
      <formula>LEN(TRIM(T20))=0</formula>
    </cfRule>
  </conditionalFormatting>
  <conditionalFormatting sqref="R31">
    <cfRule type="containsText" dxfId="115" priority="158" operator="containsText" text="х!">
      <formula>NOT(ISERROR(SEARCH("х!",R31)))</formula>
    </cfRule>
  </conditionalFormatting>
  <conditionalFormatting sqref="R31">
    <cfRule type="containsBlanks" dxfId="114" priority="157">
      <formula>LEN(TRIM(R31))=0</formula>
    </cfRule>
  </conditionalFormatting>
  <conditionalFormatting sqref="O20 O23 O26:O31">
    <cfRule type="containsText" dxfId="113" priority="156" operator="containsText" text="х!">
      <formula>NOT(ISERROR(SEARCH("х!",O20)))</formula>
    </cfRule>
  </conditionalFormatting>
  <conditionalFormatting sqref="O20 O23 O26:O31">
    <cfRule type="containsBlanks" dxfId="112" priority="155">
      <formula>LEN(TRIM(O20))=0</formula>
    </cfRule>
  </conditionalFormatting>
  <conditionalFormatting sqref="T39">
    <cfRule type="containsText" dxfId="111" priority="154" operator="containsText" text="х!">
      <formula>NOT(ISERROR(SEARCH("х!",T39)))</formula>
    </cfRule>
  </conditionalFormatting>
  <conditionalFormatting sqref="T39">
    <cfRule type="containsBlanks" dxfId="110" priority="153">
      <formula>LEN(TRIM(T39))=0</formula>
    </cfRule>
  </conditionalFormatting>
  <conditionalFormatting sqref="O39">
    <cfRule type="containsText" dxfId="109" priority="152" operator="containsText" text="х!">
      <formula>NOT(ISERROR(SEARCH("х!",O39)))</formula>
    </cfRule>
  </conditionalFormatting>
  <conditionalFormatting sqref="O39">
    <cfRule type="containsBlanks" dxfId="108" priority="151">
      <formula>LEN(TRIM(O39))=0</formula>
    </cfRule>
  </conditionalFormatting>
  <conditionalFormatting sqref="X39">
    <cfRule type="containsText" dxfId="107" priority="150" operator="containsText" text="х!">
      <formula>NOT(ISERROR(SEARCH("х!",X39)))</formula>
    </cfRule>
  </conditionalFormatting>
  <conditionalFormatting sqref="X39">
    <cfRule type="containsBlanks" dxfId="106" priority="149">
      <formula>LEN(TRIM(X39))=0</formula>
    </cfRule>
  </conditionalFormatting>
  <conditionalFormatting sqref="Z26">
    <cfRule type="containsText" dxfId="105" priority="148" operator="containsText" text="х!">
      <formula>NOT(ISERROR(SEARCH("х!",Z26)))</formula>
    </cfRule>
  </conditionalFormatting>
  <conditionalFormatting sqref="Z26">
    <cfRule type="containsBlanks" dxfId="104" priority="147">
      <formula>LEN(TRIM(Z26))=0</formula>
    </cfRule>
  </conditionalFormatting>
  <conditionalFormatting sqref="Z31">
    <cfRule type="containsText" dxfId="103" priority="146" operator="containsText" text="х!">
      <formula>NOT(ISERROR(SEARCH("х!",Z31)))</formula>
    </cfRule>
  </conditionalFormatting>
  <conditionalFormatting sqref="Z31">
    <cfRule type="containsBlanks" dxfId="102" priority="145">
      <formula>LEN(TRIM(Z31))=0</formula>
    </cfRule>
  </conditionalFormatting>
  <conditionalFormatting sqref="Z39">
    <cfRule type="containsText" dxfId="101" priority="144" operator="containsText" text="х!">
      <formula>NOT(ISERROR(SEARCH("х!",Z39)))</formula>
    </cfRule>
  </conditionalFormatting>
  <conditionalFormatting sqref="Z39">
    <cfRule type="containsBlanks" dxfId="100" priority="143">
      <formula>LEN(TRIM(Z39))=0</formula>
    </cfRule>
  </conditionalFormatting>
  <conditionalFormatting sqref="AB20 AB23 AB26:AB31 AB39">
    <cfRule type="containsText" dxfId="99" priority="142" operator="containsText" text="х!">
      <formula>NOT(ISERROR(SEARCH("х!",AB20)))</formula>
    </cfRule>
  </conditionalFormatting>
  <conditionalFormatting sqref="AB20 AB23 AB26:AB31 AB39">
    <cfRule type="containsBlanks" dxfId="98" priority="141">
      <formula>LEN(TRIM(AB20))=0</formula>
    </cfRule>
  </conditionalFormatting>
  <conditionalFormatting sqref="V31">
    <cfRule type="containsText" dxfId="97" priority="110" operator="containsText" text="х!">
      <formula>NOT(ISERROR(SEARCH("х!",V31)))</formula>
    </cfRule>
  </conditionalFormatting>
  <conditionalFormatting sqref="V31">
    <cfRule type="containsBlanks" dxfId="96" priority="109">
      <formula>LEN(TRIM(V31))=0</formula>
    </cfRule>
  </conditionalFormatting>
  <conditionalFormatting sqref="V39">
    <cfRule type="containsText" dxfId="95" priority="136" operator="containsText" text="х!">
      <formula>NOT(ISERROR(SEARCH("х!",V39)))</formula>
    </cfRule>
  </conditionalFormatting>
  <conditionalFormatting sqref="V39">
    <cfRule type="containsBlanks" dxfId="94" priority="135">
      <formula>LEN(TRIM(V39))=0</formula>
    </cfRule>
  </conditionalFormatting>
  <conditionalFormatting sqref="R39">
    <cfRule type="containsText" dxfId="93" priority="134" operator="containsText" text="х!">
      <formula>NOT(ISERROR(SEARCH("х!",R39)))</formula>
    </cfRule>
  </conditionalFormatting>
  <conditionalFormatting sqref="R39">
    <cfRule type="containsBlanks" dxfId="92" priority="133">
      <formula>LEN(TRIM(R39))=0</formula>
    </cfRule>
  </conditionalFormatting>
  <conditionalFormatting sqref="K39">
    <cfRule type="containsText" dxfId="91" priority="132" operator="containsText" text="х!">
      <formula>NOT(ISERROR(SEARCH("х!",K39)))</formula>
    </cfRule>
  </conditionalFormatting>
  <conditionalFormatting sqref="K39">
    <cfRule type="containsBlanks" dxfId="90" priority="131">
      <formula>LEN(TRIM(K39))=0</formula>
    </cfRule>
  </conditionalFormatting>
  <conditionalFormatting sqref="O47">
    <cfRule type="containsText" dxfId="89" priority="130" operator="containsText" text="х!">
      <formula>NOT(ISERROR(SEARCH("х!",O47)))</formula>
    </cfRule>
  </conditionalFormatting>
  <conditionalFormatting sqref="O47">
    <cfRule type="containsBlanks" dxfId="88" priority="129">
      <formula>LEN(TRIM(O47))=0</formula>
    </cfRule>
  </conditionalFormatting>
  <conditionalFormatting sqref="K47">
    <cfRule type="containsText" dxfId="87" priority="128" operator="containsText" text="х!">
      <formula>NOT(ISERROR(SEARCH("х!",K47)))</formula>
    </cfRule>
  </conditionalFormatting>
  <conditionalFormatting sqref="K47">
    <cfRule type="containsBlanks" dxfId="86" priority="127">
      <formula>LEN(TRIM(K47))=0</formula>
    </cfRule>
  </conditionalFormatting>
  <conditionalFormatting sqref="R47">
    <cfRule type="containsText" dxfId="85" priority="118" operator="containsText" text="х!">
      <formula>NOT(ISERROR(SEARCH("х!",R47)))</formula>
    </cfRule>
  </conditionalFormatting>
  <conditionalFormatting sqref="R47">
    <cfRule type="containsBlanks" dxfId="84" priority="117">
      <formula>LEN(TRIM(R47))=0</formula>
    </cfRule>
  </conditionalFormatting>
  <conditionalFormatting sqref="T47">
    <cfRule type="containsText" dxfId="83" priority="116" operator="containsText" text="х!">
      <formula>NOT(ISERROR(SEARCH("х!",T47)))</formula>
    </cfRule>
  </conditionalFormatting>
  <conditionalFormatting sqref="T47">
    <cfRule type="containsBlanks" dxfId="82" priority="115">
      <formula>LEN(TRIM(T47))=0</formula>
    </cfRule>
  </conditionalFormatting>
  <conditionalFormatting sqref="V47:V48 V53">
    <cfRule type="containsText" dxfId="81" priority="114" operator="containsText" text="х!">
      <formula>NOT(ISERROR(SEARCH("х!",V47)))</formula>
    </cfRule>
  </conditionalFormatting>
  <conditionalFormatting sqref="V47:V48 V53">
    <cfRule type="containsBlanks" dxfId="80" priority="113">
      <formula>LEN(TRIM(V47))=0</formula>
    </cfRule>
  </conditionalFormatting>
  <conditionalFormatting sqref="X47:X48 X53">
    <cfRule type="containsText" dxfId="79" priority="112" operator="containsText" text="х!">
      <formula>NOT(ISERROR(SEARCH("х!",X47)))</formula>
    </cfRule>
  </conditionalFormatting>
  <conditionalFormatting sqref="X47:X48 X53">
    <cfRule type="containsBlanks" dxfId="78" priority="111">
      <formula>LEN(TRIM(X47))=0</formula>
    </cfRule>
  </conditionalFormatting>
  <conditionalFormatting sqref="X31">
    <cfRule type="containsText" dxfId="77" priority="108" operator="containsText" text="х!">
      <formula>NOT(ISERROR(SEARCH("х!",X31)))</formula>
    </cfRule>
  </conditionalFormatting>
  <conditionalFormatting sqref="X31">
    <cfRule type="containsBlanks" dxfId="76" priority="107">
      <formula>LEN(TRIM(X31))=0</formula>
    </cfRule>
  </conditionalFormatting>
  <conditionalFormatting sqref="Z47">
    <cfRule type="containsText" dxfId="75" priority="106" operator="containsText" text="х!">
      <formula>NOT(ISERROR(SEARCH("х!",Z47)))</formula>
    </cfRule>
  </conditionalFormatting>
  <conditionalFormatting sqref="Z47">
    <cfRule type="containsBlanks" dxfId="74" priority="105">
      <formula>LEN(TRIM(Z47))=0</formula>
    </cfRule>
  </conditionalFormatting>
  <conditionalFormatting sqref="AB47">
    <cfRule type="containsText" dxfId="73" priority="104" operator="containsText" text="х!">
      <formula>NOT(ISERROR(SEARCH("х!",AB47)))</formula>
    </cfRule>
  </conditionalFormatting>
  <conditionalFormatting sqref="AB47">
    <cfRule type="containsBlanks" dxfId="72" priority="103">
      <formula>LEN(TRIM(AB47))=0</formula>
    </cfRule>
  </conditionalFormatting>
  <conditionalFormatting sqref="AD20 AD23 AD26:AD31 AD39 AD46:AD48 AD53">
    <cfRule type="containsText" dxfId="71" priority="98" operator="containsText" text="х!">
      <formula>NOT(ISERROR(SEARCH("х!",AD20)))</formula>
    </cfRule>
  </conditionalFormatting>
  <conditionalFormatting sqref="AD20 AD23 AD26:AD31 AD39 AD46:AD48 AD53">
    <cfRule type="containsBlanks" dxfId="70" priority="97">
      <formula>LEN(TRIM(AD20))=0</formula>
    </cfRule>
  </conditionalFormatting>
  <conditionalFormatting sqref="AF20 AF23 AF26:AF31 AF39 AF46:AF48 AF53">
    <cfRule type="containsText" dxfId="69" priority="96" operator="containsText" text="х!">
      <formula>NOT(ISERROR(SEARCH("х!",AF20)))</formula>
    </cfRule>
  </conditionalFormatting>
  <conditionalFormatting sqref="AF20 AF23 AF26:AF31 AF39 AF46:AF48 AF53">
    <cfRule type="containsBlanks" dxfId="68" priority="95">
      <formula>LEN(TRIM(AF20))=0</formula>
    </cfRule>
  </conditionalFormatting>
  <conditionalFormatting sqref="AH20 AH23 AH26:AH31 AH39 AH46:AH48 AH53">
    <cfRule type="containsText" dxfId="67" priority="94" operator="containsText" text="х!">
      <formula>NOT(ISERROR(SEARCH("х!",AH20)))</formula>
    </cfRule>
  </conditionalFormatting>
  <conditionalFormatting sqref="AH20 AH23 AH26:AH31 AH39 AH46:AH48 AH53">
    <cfRule type="containsBlanks" dxfId="66" priority="93">
      <formula>LEN(TRIM(AH20))=0</formula>
    </cfRule>
  </conditionalFormatting>
  <conditionalFormatting sqref="AJ20 AJ23 AJ26:AJ31 AJ39 AJ46:AJ48 AJ53">
    <cfRule type="containsText" dxfId="65" priority="92" operator="containsText" text="х!">
      <formula>NOT(ISERROR(SEARCH("х!",AJ20)))</formula>
    </cfRule>
  </conditionalFormatting>
  <conditionalFormatting sqref="AJ20 AJ23 AJ26:AJ31 AJ39 AJ46:AJ48 AJ53">
    <cfRule type="containsBlanks" dxfId="64" priority="91">
      <formula>LEN(TRIM(AJ20))=0</formula>
    </cfRule>
  </conditionalFormatting>
  <conditionalFormatting sqref="AL20 AL23 AL26:AL31 AL39 AL46:AL48 AL53">
    <cfRule type="containsText" dxfId="63" priority="90" operator="containsText" text="х!">
      <formula>NOT(ISERROR(SEARCH("х!",AL20)))</formula>
    </cfRule>
  </conditionalFormatting>
  <conditionalFormatting sqref="AL20 AL23 AL26:AL31 AL39 AL46:AL48 AL53">
    <cfRule type="containsBlanks" dxfId="62" priority="89">
      <formula>LEN(TRIM(AL20))=0</formula>
    </cfRule>
  </conditionalFormatting>
  <conditionalFormatting sqref="AN20 AN23 AN26:AN31 AN39 AN46:AN48 AN53">
    <cfRule type="containsText" dxfId="61" priority="88" operator="containsText" text="х!">
      <formula>NOT(ISERROR(SEARCH("х!",AN20)))</formula>
    </cfRule>
  </conditionalFormatting>
  <conditionalFormatting sqref="AN20 AN23 AN26:AN31 AN39 AN46:AN48 AN53">
    <cfRule type="containsBlanks" dxfId="60" priority="87">
      <formula>LEN(TRIM(AN20))=0</formula>
    </cfRule>
  </conditionalFormatting>
  <conditionalFormatting sqref="AP20 AP23 AP26:AP31 AP39 AP46:AP48 AP53">
    <cfRule type="containsText" dxfId="59" priority="86" operator="containsText" text="х!">
      <formula>NOT(ISERROR(SEARCH("х!",AP20)))</formula>
    </cfRule>
  </conditionalFormatting>
  <conditionalFormatting sqref="AP20 AP23 AP26:AP31 AP39 AP46:AP48 AP53">
    <cfRule type="containsBlanks" dxfId="58" priority="85">
      <formula>LEN(TRIM(AP20))=0</formula>
    </cfRule>
  </conditionalFormatting>
  <conditionalFormatting sqref="AR20 AR23 AR26:AR31 AR39 AR46:AR48 AR53">
    <cfRule type="containsText" dxfId="57" priority="84" operator="containsText" text="х!">
      <formula>NOT(ISERROR(SEARCH("х!",AR20)))</formula>
    </cfRule>
  </conditionalFormatting>
  <conditionalFormatting sqref="AR20 AR23 AR26:AR31 AR39 AR46:AR48 AR53">
    <cfRule type="containsBlanks" dxfId="56" priority="83">
      <formula>LEN(TRIM(AR20))=0</formula>
    </cfRule>
  </conditionalFormatting>
  <conditionalFormatting sqref="AT20 AT23 AT26:AT31 AT39 AT46:AT48 AT53">
    <cfRule type="containsText" dxfId="55" priority="82" operator="containsText" text="х!">
      <formula>NOT(ISERROR(SEARCH("х!",AT20)))</formula>
    </cfRule>
  </conditionalFormatting>
  <conditionalFormatting sqref="AT20 AT23 AT26:AT31 AT39 AT46:AT48 AT53">
    <cfRule type="containsBlanks" dxfId="54" priority="81">
      <formula>LEN(TRIM(AT20))=0</formula>
    </cfRule>
  </conditionalFormatting>
  <conditionalFormatting sqref="AV20 AV23 AV26:AV31 AV39 AV46:AV48 AV53">
    <cfRule type="containsText" dxfId="53" priority="80" operator="containsText" text="х!">
      <formula>NOT(ISERROR(SEARCH("х!",AV20)))</formula>
    </cfRule>
  </conditionalFormatting>
  <conditionalFormatting sqref="AV20 AV23 AV26:AV31 AV39 AV46:AV48 AV53">
    <cfRule type="containsBlanks" dxfId="52" priority="79">
      <formula>LEN(TRIM(AV20))=0</formula>
    </cfRule>
  </conditionalFormatting>
  <conditionalFormatting sqref="J39">
    <cfRule type="containsText" dxfId="51" priority="78" operator="containsText" text="х!">
      <formula>NOT(ISERROR(SEARCH("х!",J39)))</formula>
    </cfRule>
  </conditionalFormatting>
  <conditionalFormatting sqref="J39">
    <cfRule type="containsBlanks" dxfId="50" priority="77">
      <formula>LEN(TRIM(J39))=0</formula>
    </cfRule>
  </conditionalFormatting>
  <conditionalFormatting sqref="J31">
    <cfRule type="containsText" dxfId="49" priority="72" operator="containsText" text="х!">
      <formula>NOT(ISERROR(SEARCH("х!",J31)))</formula>
    </cfRule>
  </conditionalFormatting>
  <conditionalFormatting sqref="J31">
    <cfRule type="containsBlanks" dxfId="48" priority="71">
      <formula>LEN(TRIM(J31))=0</formula>
    </cfRule>
  </conditionalFormatting>
  <conditionalFormatting sqref="L39">
    <cfRule type="containsText" dxfId="47" priority="68" operator="containsText" text="х!">
      <formula>NOT(ISERROR(SEARCH("х!",L39)))</formula>
    </cfRule>
  </conditionalFormatting>
  <conditionalFormatting sqref="L39">
    <cfRule type="containsBlanks" dxfId="46" priority="67">
      <formula>LEN(TRIM(L39))=0</formula>
    </cfRule>
  </conditionalFormatting>
  <conditionalFormatting sqref="L31">
    <cfRule type="containsText" dxfId="45" priority="66" operator="containsText" text="х!">
      <formula>NOT(ISERROR(SEARCH("х!",L31)))</formula>
    </cfRule>
  </conditionalFormatting>
  <conditionalFormatting sqref="L31">
    <cfRule type="containsBlanks" dxfId="44" priority="65">
      <formula>LEN(TRIM(L31))=0</formula>
    </cfRule>
  </conditionalFormatting>
  <conditionalFormatting sqref="N47:N48">
    <cfRule type="containsText" dxfId="43" priority="64" operator="containsText" text="х!">
      <formula>NOT(ISERROR(SEARCH("х!",N47)))</formula>
    </cfRule>
  </conditionalFormatting>
  <conditionalFormatting sqref="N47:N48">
    <cfRule type="containsBlanks" dxfId="42" priority="63">
      <formula>LEN(TRIM(N47))=0</formula>
    </cfRule>
  </conditionalFormatting>
  <conditionalFormatting sqref="AY18">
    <cfRule type="containsText" dxfId="41" priority="62" operator="containsText" text="х!">
      <formula>NOT(ISERROR(SEARCH("х!",AY18)))</formula>
    </cfRule>
  </conditionalFormatting>
  <conditionalFormatting sqref="AY26">
    <cfRule type="containsText" dxfId="40" priority="61" operator="containsText" text="х!">
      <formula>NOT(ISERROR(SEARCH("х!",AY26)))</formula>
    </cfRule>
  </conditionalFormatting>
  <conditionalFormatting sqref="AY26">
    <cfRule type="containsBlanks" dxfId="39" priority="60">
      <formula>LEN(TRIM(AY26))=0</formula>
    </cfRule>
  </conditionalFormatting>
  <conditionalFormatting sqref="AK28:AK30">
    <cfRule type="containsText" dxfId="38" priority="59" operator="containsText" text="х!">
      <formula>NOT(ISERROR(SEARCH("х!",AK28)))</formula>
    </cfRule>
  </conditionalFormatting>
  <conditionalFormatting sqref="AK28:AK30">
    <cfRule type="containsBlanks" dxfId="37" priority="58">
      <formula>LEN(TRIM(AK28))=0</formula>
    </cfRule>
  </conditionalFormatting>
  <conditionalFormatting sqref="AY20">
    <cfRule type="containsText" dxfId="36" priority="55" operator="containsText" text="х!">
      <formula>NOT(ISERROR(SEARCH("х!",AY20)))</formula>
    </cfRule>
  </conditionalFormatting>
  <conditionalFormatting sqref="AY20">
    <cfRule type="containsBlanks" dxfId="35" priority="54">
      <formula>LEN(TRIM(AY20))=0</formula>
    </cfRule>
  </conditionalFormatting>
  <conditionalFormatting sqref="AY23">
    <cfRule type="containsText" dxfId="34" priority="53" operator="containsText" text="х!">
      <formula>NOT(ISERROR(SEARCH("х!",AY23)))</formula>
    </cfRule>
  </conditionalFormatting>
  <conditionalFormatting sqref="AY23">
    <cfRule type="containsBlanks" dxfId="33" priority="52">
      <formula>LEN(TRIM(AY23))=0</formula>
    </cfRule>
  </conditionalFormatting>
  <conditionalFormatting sqref="AO28:AO30">
    <cfRule type="containsText" dxfId="32" priority="51" operator="containsText" text="х!">
      <formula>NOT(ISERROR(SEARCH("х!",AO28)))</formula>
    </cfRule>
  </conditionalFormatting>
  <conditionalFormatting sqref="AO28:AO30">
    <cfRule type="containsBlanks" dxfId="31" priority="50">
      <formula>LEN(TRIM(AO28))=0</formula>
    </cfRule>
  </conditionalFormatting>
  <conditionalFormatting sqref="C54:C59">
    <cfRule type="containsText" dxfId="30" priority="37" operator="containsText" text="х!">
      <formula>NOT(ISERROR(SEARCH("х!",C54)))</formula>
    </cfRule>
  </conditionalFormatting>
  <conditionalFormatting sqref="C54:C59">
    <cfRule type="containsBlanks" dxfId="29" priority="36">
      <formula>LEN(TRIM(C54))=0</formula>
    </cfRule>
  </conditionalFormatting>
  <conditionalFormatting sqref="C60">
    <cfRule type="containsText" dxfId="28" priority="35" operator="containsText" text="х!">
      <formula>NOT(ISERROR(SEARCH("х!",C60)))</formula>
    </cfRule>
  </conditionalFormatting>
  <conditionalFormatting sqref="C60">
    <cfRule type="containsBlanks" dxfId="27" priority="34">
      <formula>LEN(TRIM(C60))=0</formula>
    </cfRule>
  </conditionalFormatting>
  <conditionalFormatting sqref="D54:P59">
    <cfRule type="containsText" dxfId="26" priority="33" operator="containsText" text="х!">
      <formula>NOT(ISERROR(SEARCH("х!",D54)))</formula>
    </cfRule>
  </conditionalFormatting>
  <conditionalFormatting sqref="D54:P59">
    <cfRule type="containsBlanks" dxfId="25" priority="32">
      <formula>LEN(TRIM(D54))=0</formula>
    </cfRule>
  </conditionalFormatting>
  <conditionalFormatting sqref="D60:P60">
    <cfRule type="containsText" dxfId="24" priority="31" operator="containsText" text="х!">
      <formula>NOT(ISERROR(SEARCH("х!",D60)))</formula>
    </cfRule>
  </conditionalFormatting>
  <conditionalFormatting sqref="D60:P60">
    <cfRule type="containsBlanks" dxfId="23" priority="30">
      <formula>LEN(TRIM(D60))=0</formula>
    </cfRule>
  </conditionalFormatting>
  <conditionalFormatting sqref="AS18">
    <cfRule type="containsText" dxfId="22" priority="21" operator="containsText" text="х!">
      <formula>NOT(ISERROR(SEARCH("х!",AS18)))</formula>
    </cfRule>
  </conditionalFormatting>
  <conditionalFormatting sqref="E49:P52">
    <cfRule type="containsText" dxfId="21" priority="25" operator="containsText" text="х!">
      <formula>NOT(ISERROR(SEARCH("х!",E49)))</formula>
    </cfRule>
  </conditionalFormatting>
  <conditionalFormatting sqref="E49:P52">
    <cfRule type="containsBlanks" dxfId="20" priority="24">
      <formula>LEN(TRIM(E49))=0</formula>
    </cfRule>
  </conditionalFormatting>
  <conditionalFormatting sqref="AW23">
    <cfRule type="containsText" dxfId="19" priority="20" operator="containsText" text="х!">
      <formula>NOT(ISERROR(SEARCH("х!",AW23)))</formula>
    </cfRule>
  </conditionalFormatting>
  <conditionalFormatting sqref="AW23">
    <cfRule type="containsBlanks" dxfId="18" priority="19">
      <formula>LEN(TRIM(AW23))=0</formula>
    </cfRule>
  </conditionalFormatting>
  <conditionalFormatting sqref="AW26">
    <cfRule type="containsText" dxfId="17" priority="18" operator="containsText" text="х!">
      <formula>NOT(ISERROR(SEARCH("х!",AW26)))</formula>
    </cfRule>
  </conditionalFormatting>
  <conditionalFormatting sqref="AW26">
    <cfRule type="containsBlanks" dxfId="16" priority="17">
      <formula>LEN(TRIM(AW26))=0</formula>
    </cfRule>
  </conditionalFormatting>
  <conditionalFormatting sqref="AW27:AW30">
    <cfRule type="containsText" dxfId="15" priority="16" operator="containsText" text="х!">
      <formula>NOT(ISERROR(SEARCH("х!",AW27)))</formula>
    </cfRule>
  </conditionalFormatting>
  <conditionalFormatting sqref="AW27:AW30">
    <cfRule type="containsBlanks" dxfId="14" priority="15">
      <formula>LEN(TRIM(AW27))=0</formula>
    </cfRule>
  </conditionalFormatting>
  <conditionalFormatting sqref="AX47">
    <cfRule type="containsText" dxfId="13" priority="14" operator="containsText" text="х!">
      <formula>NOT(ISERROR(SEARCH("х!",AX47)))</formula>
    </cfRule>
  </conditionalFormatting>
  <conditionalFormatting sqref="AX47">
    <cfRule type="containsBlanks" dxfId="12" priority="13">
      <formula>LEN(TRIM(AX47))=0</formula>
    </cfRule>
  </conditionalFormatting>
  <conditionalFormatting sqref="Y26">
    <cfRule type="containsText" dxfId="11" priority="12" operator="containsText" text="х!">
      <formula>NOT(ISERROR(SEARCH("х!",Y26)))</formula>
    </cfRule>
  </conditionalFormatting>
  <conditionalFormatting sqref="Y26">
    <cfRule type="containsBlanks" dxfId="10" priority="11">
      <formula>LEN(TRIM(Y26))=0</formula>
    </cfRule>
  </conditionalFormatting>
  <conditionalFormatting sqref="AC26">
    <cfRule type="containsText" dxfId="9" priority="10" operator="containsText" text="х!">
      <formula>NOT(ISERROR(SEARCH("х!",AC26)))</formula>
    </cfRule>
  </conditionalFormatting>
  <conditionalFormatting sqref="AC26">
    <cfRule type="containsBlanks" dxfId="8" priority="9">
      <formula>LEN(TRIM(AC26))=0</formula>
    </cfRule>
  </conditionalFormatting>
  <conditionalFormatting sqref="AG26">
    <cfRule type="containsText" dxfId="7" priority="8" operator="containsText" text="х!">
      <formula>NOT(ISERROR(SEARCH("х!",AG26)))</formula>
    </cfRule>
  </conditionalFormatting>
  <conditionalFormatting sqref="AG26">
    <cfRule type="containsBlanks" dxfId="6" priority="7">
      <formula>LEN(TRIM(AG26))=0</formula>
    </cfRule>
  </conditionalFormatting>
  <conditionalFormatting sqref="AK26">
    <cfRule type="containsText" dxfId="5" priority="6" operator="containsText" text="х!">
      <formula>NOT(ISERROR(SEARCH("х!",AK26)))</formula>
    </cfRule>
  </conditionalFormatting>
  <conditionalFormatting sqref="AK26">
    <cfRule type="containsBlanks" dxfId="4" priority="5">
      <formula>LEN(TRIM(AK26))=0</formula>
    </cfRule>
  </conditionalFormatting>
  <conditionalFormatting sqref="AO26">
    <cfRule type="containsText" dxfId="3" priority="4" operator="containsText" text="х!">
      <formula>NOT(ISERROR(SEARCH("х!",AO26)))</formula>
    </cfRule>
  </conditionalFormatting>
  <conditionalFormatting sqref="AO26">
    <cfRule type="containsBlanks" dxfId="2" priority="3">
      <formula>LEN(TRIM(AO26))=0</formula>
    </cfRule>
  </conditionalFormatting>
  <conditionalFormatting sqref="AS26">
    <cfRule type="containsText" dxfId="1" priority="2" operator="containsText" text="х!">
      <formula>NOT(ISERROR(SEARCH("х!",AS26)))</formula>
    </cfRule>
  </conditionalFormatting>
  <conditionalFormatting sqref="AS26">
    <cfRule type="containsBlanks" dxfId="0" priority="1">
      <formula>LEN(TRIM(AS26))=0</formula>
    </cfRule>
  </conditionalFormatting>
  <pageMargins left="0" right="0" top="0" bottom="0" header="0.31496062992125984" footer="0.31496062992125984"/>
  <pageSetup paperSize="8" scale="37" orientation="landscape" r:id="rId1"/>
  <headerFooter differentFirst="1" scaleWithDoc="0"/>
  <rowBreaks count="1" manualBreakCount="1">
    <brk id="45" max="2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2"/>
  <sheetViews>
    <sheetView view="pageBreakPreview" topLeftCell="C1" zoomScale="90" zoomScaleSheetLayoutView="90" workbookViewId="0">
      <selection activeCell="A5" sqref="A5:AV5"/>
    </sheetView>
  </sheetViews>
  <sheetFormatPr defaultColWidth="9.140625" defaultRowHeight="15" x14ac:dyDescent="0.25"/>
  <cols>
    <col min="1" max="1" width="6.140625" style="256" customWidth="1"/>
    <col min="2" max="2" width="18.7109375" style="256" customWidth="1"/>
    <col min="3" max="3" width="13.85546875" style="256" customWidth="1"/>
    <col min="4" max="4" width="15.140625" style="256" customWidth="1"/>
    <col min="5" max="10" width="7.7109375" style="256" customWidth="1"/>
    <col min="11" max="11" width="6.42578125" style="256" customWidth="1"/>
    <col min="12" max="12" width="7.7109375" style="256" customWidth="1"/>
    <col min="13" max="15" width="10.7109375" style="256" customWidth="1"/>
    <col min="16" max="16" width="17.28515625" style="256" customWidth="1"/>
    <col min="17" max="17" width="14.28515625" style="256" customWidth="1"/>
    <col min="18" max="18" width="17" style="256" customWidth="1"/>
    <col min="19" max="19" width="7.85546875" style="256" customWidth="1"/>
    <col min="20" max="20" width="8.5703125" style="256" customWidth="1"/>
    <col min="21" max="21" width="11.42578125" style="256" customWidth="1"/>
    <col min="22" max="22" width="12.7109375" style="256" customWidth="1"/>
    <col min="23" max="23" width="12.42578125" style="256" customWidth="1"/>
    <col min="24" max="24" width="12.28515625" style="256" customWidth="1"/>
    <col min="25" max="25" width="13.140625" style="256" customWidth="1"/>
    <col min="26" max="26" width="11" style="256" customWidth="1"/>
    <col min="27" max="27" width="13.42578125" style="256" customWidth="1"/>
    <col min="28" max="28" width="16.140625" style="256" customWidth="1"/>
    <col min="29" max="29" width="18.28515625" style="256" customWidth="1"/>
    <col min="30" max="30" width="11.85546875" style="256" customWidth="1"/>
    <col min="31" max="31" width="17.140625" style="256" customWidth="1"/>
    <col min="32" max="32" width="11.7109375" style="256" customWidth="1"/>
    <col min="33" max="33" width="11.5703125" style="256" customWidth="1"/>
    <col min="34" max="35" width="9.7109375" style="256" customWidth="1"/>
    <col min="36" max="36" width="11.7109375" style="256" customWidth="1"/>
    <col min="37" max="37" width="13.5703125" style="256" customWidth="1"/>
    <col min="38" max="38" width="14.28515625" style="256" customWidth="1"/>
    <col min="39" max="39" width="11.42578125" style="256" customWidth="1"/>
    <col min="40" max="40" width="8.7109375" style="256" customWidth="1"/>
    <col min="41" max="41" width="9.7109375" style="256" customWidth="1"/>
    <col min="42" max="42" width="12.42578125" style="256" customWidth="1"/>
    <col min="43" max="43" width="8" style="256" customWidth="1"/>
    <col min="44" max="44" width="16.7109375" style="256" customWidth="1"/>
    <col min="45" max="45" width="14.7109375" style="256" customWidth="1"/>
    <col min="46" max="46" width="14.85546875" style="256" customWidth="1"/>
    <col min="47" max="47" width="12" style="256" customWidth="1"/>
    <col min="48" max="48" width="14" style="256" customWidth="1"/>
    <col min="49" max="16384" width="9.140625" style="256"/>
  </cols>
  <sheetData>
    <row r="1" spans="1:48" ht="18.75" customHeight="1" x14ac:dyDescent="0.25">
      <c r="A1" s="421" t="str">
        <f>' 1. паспорт местополож'!A1:C1</f>
        <v>Год раскрытия информации: 2024 год</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row>
    <row r="2" spans="1:48" ht="15.75" x14ac:dyDescent="0.2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48"/>
    </row>
    <row r="3" spans="1:48" ht="15.75" x14ac:dyDescent="0.25">
      <c r="A3" s="424" t="s">
        <v>9</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row>
    <row r="4" spans="1:48" ht="12" customHeight="1" x14ac:dyDescent="0.25">
      <c r="A4" s="424"/>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row>
    <row r="5" spans="1:48" ht="15.75" x14ac:dyDescent="0.25">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row>
    <row r="6" spans="1:48" ht="15.75" x14ac:dyDescent="0.25">
      <c r="A6" s="422" t="s">
        <v>8</v>
      </c>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row>
    <row r="7" spans="1:48" ht="12" customHeight="1" x14ac:dyDescent="0.25">
      <c r="A7" s="424"/>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row>
    <row r="8" spans="1:48" ht="15.75" x14ac:dyDescent="0.25">
      <c r="A8" s="426" t="str">
        <f>' 1. паспорт местополож'!A8:C8</f>
        <v>К_2</v>
      </c>
      <c r="B8" s="426"/>
      <c r="C8" s="426"/>
      <c r="D8" s="426"/>
      <c r="E8" s="426"/>
      <c r="F8" s="426"/>
      <c r="G8" s="426"/>
      <c r="H8" s="426"/>
      <c r="I8" s="426"/>
      <c r="J8" s="426"/>
      <c r="K8" s="426"/>
      <c r="L8" s="426"/>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6"/>
      <c r="AU8" s="426"/>
      <c r="AV8" s="426"/>
    </row>
    <row r="9" spans="1:48" ht="15.75" x14ac:dyDescent="0.25">
      <c r="A9" s="422" t="s">
        <v>7</v>
      </c>
      <c r="B9" s="422"/>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row>
    <row r="10" spans="1:48" ht="12.75" customHeight="1" x14ac:dyDescent="0.25">
      <c r="A10" s="433"/>
      <c r="B10" s="433"/>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row>
    <row r="11" spans="1:48" ht="15.75" x14ac:dyDescent="0.25">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row>
    <row r="12" spans="1:48" ht="15.75" x14ac:dyDescent="0.25">
      <c r="A12" s="422" t="s">
        <v>5</v>
      </c>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row>
    <row r="13" spans="1:48" ht="15.7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c r="AN13" s="453"/>
      <c r="AO13" s="453"/>
      <c r="AP13" s="453"/>
      <c r="AQ13" s="453"/>
      <c r="AR13" s="453"/>
      <c r="AS13" s="453"/>
      <c r="AT13" s="453"/>
      <c r="AU13" s="453"/>
      <c r="AV13" s="453"/>
    </row>
    <row r="14" spans="1:48" ht="14.25" customHeight="1" x14ac:dyDescent="0.25">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3"/>
      <c r="AQ14" s="453"/>
      <c r="AR14" s="453"/>
      <c r="AS14" s="453"/>
      <c r="AT14" s="453"/>
      <c r="AU14" s="453"/>
      <c r="AV14" s="453"/>
    </row>
    <row r="15" spans="1:48" ht="15.75" x14ac:dyDescent="0.25">
      <c r="A15" s="453"/>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3"/>
      <c r="AO15" s="453"/>
      <c r="AP15" s="453"/>
      <c r="AQ15" s="453"/>
      <c r="AR15" s="453"/>
      <c r="AS15" s="453"/>
      <c r="AT15" s="453"/>
      <c r="AU15" s="453"/>
      <c r="AV15" s="453"/>
    </row>
    <row r="16" spans="1:48" s="258" customFormat="1" ht="34.5" customHeight="1" x14ac:dyDescent="0.25">
      <c r="A16" s="518" t="s">
        <v>390</v>
      </c>
      <c r="B16" s="518"/>
      <c r="C16" s="518"/>
      <c r="D16" s="518"/>
      <c r="E16" s="518"/>
      <c r="F16" s="518"/>
      <c r="G16" s="518"/>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8"/>
      <c r="AM16" s="518"/>
      <c r="AN16" s="518"/>
      <c r="AO16" s="518"/>
      <c r="AP16" s="518"/>
      <c r="AQ16" s="518"/>
      <c r="AR16" s="518"/>
      <c r="AS16" s="518"/>
      <c r="AT16" s="518"/>
      <c r="AU16" s="518"/>
      <c r="AV16" s="518"/>
    </row>
    <row r="17" spans="1:55" s="259" customFormat="1" ht="140.25" customHeight="1" x14ac:dyDescent="0.3">
      <c r="A17" s="513" t="s">
        <v>391</v>
      </c>
      <c r="B17" s="520" t="s">
        <v>392</v>
      </c>
      <c r="C17" s="513" t="s">
        <v>393</v>
      </c>
      <c r="D17" s="513" t="s">
        <v>394</v>
      </c>
      <c r="E17" s="523" t="s">
        <v>395</v>
      </c>
      <c r="F17" s="524"/>
      <c r="G17" s="524"/>
      <c r="H17" s="524"/>
      <c r="I17" s="524"/>
      <c r="J17" s="524"/>
      <c r="K17" s="524"/>
      <c r="L17" s="525"/>
      <c r="M17" s="513" t="s">
        <v>396</v>
      </c>
      <c r="N17" s="513" t="s">
        <v>397</v>
      </c>
      <c r="O17" s="513" t="s">
        <v>398</v>
      </c>
      <c r="P17" s="512" t="s">
        <v>399</v>
      </c>
      <c r="Q17" s="512" t="s">
        <v>400</v>
      </c>
      <c r="R17" s="512" t="s">
        <v>401</v>
      </c>
      <c r="S17" s="512" t="s">
        <v>402</v>
      </c>
      <c r="T17" s="512"/>
      <c r="U17" s="512" t="s">
        <v>403</v>
      </c>
      <c r="V17" s="512" t="s">
        <v>404</v>
      </c>
      <c r="W17" s="512" t="s">
        <v>405</v>
      </c>
      <c r="X17" s="512" t="s">
        <v>406</v>
      </c>
      <c r="Y17" s="512" t="s">
        <v>407</v>
      </c>
      <c r="Z17" s="515" t="s">
        <v>408</v>
      </c>
      <c r="AA17" s="512" t="s">
        <v>409</v>
      </c>
      <c r="AB17" s="512" t="s">
        <v>410</v>
      </c>
      <c r="AC17" s="512" t="s">
        <v>411</v>
      </c>
      <c r="AD17" s="512" t="s">
        <v>412</v>
      </c>
      <c r="AE17" s="512" t="s">
        <v>413</v>
      </c>
      <c r="AF17" s="512" t="s">
        <v>414</v>
      </c>
      <c r="AG17" s="512"/>
      <c r="AH17" s="512"/>
      <c r="AI17" s="512"/>
      <c r="AJ17" s="512"/>
      <c r="AK17" s="512"/>
      <c r="AL17" s="512" t="s">
        <v>415</v>
      </c>
      <c r="AM17" s="512"/>
      <c r="AN17" s="512"/>
      <c r="AO17" s="512"/>
      <c r="AP17" s="512" t="s">
        <v>416</v>
      </c>
      <c r="AQ17" s="512"/>
      <c r="AR17" s="512" t="s">
        <v>417</v>
      </c>
      <c r="AS17" s="512" t="s">
        <v>418</v>
      </c>
      <c r="AT17" s="512" t="s">
        <v>419</v>
      </c>
      <c r="AU17" s="512" t="s">
        <v>420</v>
      </c>
      <c r="AV17" s="512" t="s">
        <v>421</v>
      </c>
    </row>
    <row r="18" spans="1:55" s="259" customFormat="1" ht="19.5" x14ac:dyDescent="0.3">
      <c r="A18" s="519"/>
      <c r="B18" s="521"/>
      <c r="C18" s="519"/>
      <c r="D18" s="519"/>
      <c r="E18" s="513" t="s">
        <v>422</v>
      </c>
      <c r="F18" s="508" t="s">
        <v>374</v>
      </c>
      <c r="G18" s="508" t="s">
        <v>376</v>
      </c>
      <c r="H18" s="508" t="s">
        <v>378</v>
      </c>
      <c r="I18" s="506" t="s">
        <v>423</v>
      </c>
      <c r="J18" s="506" t="s">
        <v>424</v>
      </c>
      <c r="K18" s="506" t="s">
        <v>425</v>
      </c>
      <c r="L18" s="508" t="s">
        <v>35</v>
      </c>
      <c r="M18" s="519"/>
      <c r="N18" s="519"/>
      <c r="O18" s="519"/>
      <c r="P18" s="512"/>
      <c r="Q18" s="512"/>
      <c r="R18" s="512"/>
      <c r="S18" s="510" t="s">
        <v>1</v>
      </c>
      <c r="T18" s="510" t="s">
        <v>426</v>
      </c>
      <c r="U18" s="512"/>
      <c r="V18" s="512"/>
      <c r="W18" s="512"/>
      <c r="X18" s="512"/>
      <c r="Y18" s="512"/>
      <c r="Z18" s="512"/>
      <c r="AA18" s="512"/>
      <c r="AB18" s="512"/>
      <c r="AC18" s="512"/>
      <c r="AD18" s="512"/>
      <c r="AE18" s="512"/>
      <c r="AF18" s="512" t="s">
        <v>427</v>
      </c>
      <c r="AG18" s="512"/>
      <c r="AH18" s="512" t="s">
        <v>428</v>
      </c>
      <c r="AI18" s="512"/>
      <c r="AJ18" s="513" t="s">
        <v>429</v>
      </c>
      <c r="AK18" s="513" t="s">
        <v>430</v>
      </c>
      <c r="AL18" s="513" t="s">
        <v>431</v>
      </c>
      <c r="AM18" s="513" t="s">
        <v>432</v>
      </c>
      <c r="AN18" s="513" t="s">
        <v>433</v>
      </c>
      <c r="AO18" s="513" t="s">
        <v>434</v>
      </c>
      <c r="AP18" s="513" t="s">
        <v>435</v>
      </c>
      <c r="AQ18" s="516" t="s">
        <v>426</v>
      </c>
      <c r="AR18" s="512"/>
      <c r="AS18" s="512"/>
      <c r="AT18" s="512"/>
      <c r="AU18" s="512"/>
      <c r="AV18" s="512"/>
    </row>
    <row r="19" spans="1:55" s="259" customFormat="1" ht="78" x14ac:dyDescent="0.3">
      <c r="A19" s="514"/>
      <c r="B19" s="522"/>
      <c r="C19" s="514"/>
      <c r="D19" s="514"/>
      <c r="E19" s="514"/>
      <c r="F19" s="509"/>
      <c r="G19" s="509"/>
      <c r="H19" s="509"/>
      <c r="I19" s="507"/>
      <c r="J19" s="507"/>
      <c r="K19" s="507"/>
      <c r="L19" s="509"/>
      <c r="M19" s="514"/>
      <c r="N19" s="514"/>
      <c r="O19" s="514"/>
      <c r="P19" s="512"/>
      <c r="Q19" s="512"/>
      <c r="R19" s="512"/>
      <c r="S19" s="511"/>
      <c r="T19" s="511"/>
      <c r="U19" s="512"/>
      <c r="V19" s="512"/>
      <c r="W19" s="512"/>
      <c r="X19" s="512"/>
      <c r="Y19" s="512"/>
      <c r="Z19" s="512"/>
      <c r="AA19" s="512"/>
      <c r="AB19" s="512"/>
      <c r="AC19" s="512"/>
      <c r="AD19" s="512"/>
      <c r="AE19" s="512"/>
      <c r="AF19" s="260" t="s">
        <v>436</v>
      </c>
      <c r="AG19" s="260" t="s">
        <v>437</v>
      </c>
      <c r="AH19" s="261" t="s">
        <v>1</v>
      </c>
      <c r="AI19" s="261" t="s">
        <v>426</v>
      </c>
      <c r="AJ19" s="514"/>
      <c r="AK19" s="514"/>
      <c r="AL19" s="514"/>
      <c r="AM19" s="514"/>
      <c r="AN19" s="514"/>
      <c r="AO19" s="514"/>
      <c r="AP19" s="514"/>
      <c r="AQ19" s="517"/>
      <c r="AR19" s="512"/>
      <c r="AS19" s="512"/>
      <c r="AT19" s="512"/>
      <c r="AU19" s="512"/>
      <c r="AV19" s="512"/>
    </row>
    <row r="20" spans="1:55" s="263" customFormat="1" ht="11.25" x14ac:dyDescent="0.2">
      <c r="A20" s="262">
        <v>1</v>
      </c>
      <c r="B20" s="262">
        <v>2</v>
      </c>
      <c r="C20" s="262">
        <v>4</v>
      </c>
      <c r="D20" s="262">
        <v>5</v>
      </c>
      <c r="E20" s="262">
        <v>6</v>
      </c>
      <c r="F20" s="262">
        <f>E20+1</f>
        <v>7</v>
      </c>
      <c r="G20" s="262">
        <f t="shared" ref="G20:AV20" si="0">F20+1</f>
        <v>8</v>
      </c>
      <c r="H20" s="262">
        <f t="shared" si="0"/>
        <v>9</v>
      </c>
      <c r="I20" s="262">
        <f t="shared" si="0"/>
        <v>10</v>
      </c>
      <c r="J20" s="262">
        <f t="shared" si="0"/>
        <v>11</v>
      </c>
      <c r="K20" s="262">
        <f t="shared" si="0"/>
        <v>12</v>
      </c>
      <c r="L20" s="262">
        <f t="shared" si="0"/>
        <v>13</v>
      </c>
      <c r="M20" s="262">
        <f t="shared" si="0"/>
        <v>14</v>
      </c>
      <c r="N20" s="262">
        <f t="shared" si="0"/>
        <v>15</v>
      </c>
      <c r="O20" s="262">
        <f t="shared" si="0"/>
        <v>16</v>
      </c>
      <c r="P20" s="262">
        <f t="shared" si="0"/>
        <v>17</v>
      </c>
      <c r="Q20" s="262">
        <f t="shared" si="0"/>
        <v>18</v>
      </c>
      <c r="R20" s="262">
        <f t="shared" si="0"/>
        <v>19</v>
      </c>
      <c r="S20" s="262">
        <f t="shared" si="0"/>
        <v>20</v>
      </c>
      <c r="T20" s="262">
        <f t="shared" si="0"/>
        <v>21</v>
      </c>
      <c r="U20" s="262">
        <f t="shared" si="0"/>
        <v>22</v>
      </c>
      <c r="V20" s="262">
        <f t="shared" si="0"/>
        <v>23</v>
      </c>
      <c r="W20" s="262">
        <f t="shared" si="0"/>
        <v>24</v>
      </c>
      <c r="X20" s="262">
        <f t="shared" si="0"/>
        <v>25</v>
      </c>
      <c r="Y20" s="262">
        <f t="shared" si="0"/>
        <v>26</v>
      </c>
      <c r="Z20" s="262">
        <f t="shared" si="0"/>
        <v>27</v>
      </c>
      <c r="AA20" s="262">
        <f t="shared" si="0"/>
        <v>28</v>
      </c>
      <c r="AB20" s="262">
        <f t="shared" si="0"/>
        <v>29</v>
      </c>
      <c r="AC20" s="262">
        <f t="shared" si="0"/>
        <v>30</v>
      </c>
      <c r="AD20" s="262">
        <f t="shared" si="0"/>
        <v>31</v>
      </c>
      <c r="AE20" s="262">
        <f t="shared" si="0"/>
        <v>32</v>
      </c>
      <c r="AF20" s="262">
        <f t="shared" si="0"/>
        <v>33</v>
      </c>
      <c r="AG20" s="262">
        <f t="shared" si="0"/>
        <v>34</v>
      </c>
      <c r="AH20" s="262">
        <f t="shared" si="0"/>
        <v>35</v>
      </c>
      <c r="AI20" s="262">
        <f t="shared" si="0"/>
        <v>36</v>
      </c>
      <c r="AJ20" s="262">
        <f t="shared" si="0"/>
        <v>37</v>
      </c>
      <c r="AK20" s="262">
        <f t="shared" si="0"/>
        <v>38</v>
      </c>
      <c r="AL20" s="262">
        <f t="shared" si="0"/>
        <v>39</v>
      </c>
      <c r="AM20" s="262">
        <f t="shared" si="0"/>
        <v>40</v>
      </c>
      <c r="AN20" s="262">
        <f t="shared" si="0"/>
        <v>41</v>
      </c>
      <c r="AO20" s="262">
        <f t="shared" si="0"/>
        <v>42</v>
      </c>
      <c r="AP20" s="262">
        <f t="shared" si="0"/>
        <v>43</v>
      </c>
      <c r="AQ20" s="262">
        <f t="shared" si="0"/>
        <v>44</v>
      </c>
      <c r="AR20" s="262">
        <f t="shared" si="0"/>
        <v>45</v>
      </c>
      <c r="AS20" s="262">
        <f t="shared" si="0"/>
        <v>46</v>
      </c>
      <c r="AT20" s="262">
        <f t="shared" si="0"/>
        <v>47</v>
      </c>
      <c r="AU20" s="262">
        <f t="shared" si="0"/>
        <v>48</v>
      </c>
      <c r="AV20" s="262">
        <f t="shared" si="0"/>
        <v>49</v>
      </c>
    </row>
    <row r="21" spans="1:55" s="270" customFormat="1" ht="18.75" x14ac:dyDescent="0.2">
      <c r="A21" s="264" t="s">
        <v>243</v>
      </c>
      <c r="B21" s="265" t="s">
        <v>243</v>
      </c>
      <c r="C21" s="266" t="s">
        <v>243</v>
      </c>
      <c r="D21" s="264" t="s">
        <v>243</v>
      </c>
      <c r="E21" s="264" t="s">
        <v>243</v>
      </c>
      <c r="F21" s="264" t="s">
        <v>243</v>
      </c>
      <c r="G21" s="264" t="s">
        <v>243</v>
      </c>
      <c r="H21" s="264" t="s">
        <v>243</v>
      </c>
      <c r="I21" s="264" t="s">
        <v>243</v>
      </c>
      <c r="J21" s="264" t="s">
        <v>243</v>
      </c>
      <c r="K21" s="264" t="s">
        <v>243</v>
      </c>
      <c r="L21" s="264" t="s">
        <v>243</v>
      </c>
      <c r="M21" s="266" t="s">
        <v>243</v>
      </c>
      <c r="N21" s="266" t="s">
        <v>243</v>
      </c>
      <c r="O21" s="266" t="s">
        <v>243</v>
      </c>
      <c r="P21" s="267" t="s">
        <v>243</v>
      </c>
      <c r="Q21" s="266" t="s">
        <v>243</v>
      </c>
      <c r="R21" s="267" t="s">
        <v>243</v>
      </c>
      <c r="S21" s="266" t="s">
        <v>243</v>
      </c>
      <c r="T21" s="266" t="s">
        <v>243</v>
      </c>
      <c r="U21" s="264" t="s">
        <v>243</v>
      </c>
      <c r="V21" s="264" t="s">
        <v>243</v>
      </c>
      <c r="W21" s="266" t="s">
        <v>243</v>
      </c>
      <c r="X21" s="267" t="s">
        <v>243</v>
      </c>
      <c r="Y21" s="266" t="s">
        <v>243</v>
      </c>
      <c r="Z21" s="268" t="s">
        <v>243</v>
      </c>
      <c r="AA21" s="267" t="s">
        <v>243</v>
      </c>
      <c r="AB21" s="267" t="s">
        <v>243</v>
      </c>
      <c r="AC21" s="267" t="s">
        <v>243</v>
      </c>
      <c r="AD21" s="267" t="s">
        <v>243</v>
      </c>
      <c r="AE21" s="267" t="s">
        <v>243</v>
      </c>
      <c r="AF21" s="264" t="s">
        <v>243</v>
      </c>
      <c r="AG21" s="266" t="s">
        <v>243</v>
      </c>
      <c r="AH21" s="268" t="s">
        <v>243</v>
      </c>
      <c r="AI21" s="268" t="s">
        <v>243</v>
      </c>
      <c r="AJ21" s="268" t="s">
        <v>243</v>
      </c>
      <c r="AK21" s="268" t="s">
        <v>243</v>
      </c>
      <c r="AL21" s="266" t="s">
        <v>243</v>
      </c>
      <c r="AM21" s="266" t="s">
        <v>243</v>
      </c>
      <c r="AN21" s="268" t="s">
        <v>243</v>
      </c>
      <c r="AO21" s="266" t="s">
        <v>243</v>
      </c>
      <c r="AP21" s="268" t="s">
        <v>243</v>
      </c>
      <c r="AQ21" s="268" t="s">
        <v>243</v>
      </c>
      <c r="AR21" s="268" t="s">
        <v>243</v>
      </c>
      <c r="AS21" s="268" t="s">
        <v>243</v>
      </c>
      <c r="AT21" s="268" t="s">
        <v>243</v>
      </c>
      <c r="AU21" s="266" t="s">
        <v>243</v>
      </c>
      <c r="AV21" s="266" t="s">
        <v>243</v>
      </c>
      <c r="AW21" s="269"/>
      <c r="AX21" s="269"/>
      <c r="AY21" s="269"/>
      <c r="AZ21" s="269"/>
      <c r="BA21" s="269"/>
      <c r="BB21" s="269"/>
      <c r="BC21" s="269"/>
    </row>
    <row r="22" spans="1:55" s="273" customFormat="1" ht="26.25" customHeight="1" x14ac:dyDescent="0.25">
      <c r="A22" s="271"/>
      <c r="B22" s="272"/>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5"/>
      <c r="AM22" s="505"/>
      <c r="AN22" s="505"/>
      <c r="AO22" s="505"/>
      <c r="AP22" s="505"/>
      <c r="AQ22" s="505"/>
      <c r="AR22" s="505"/>
      <c r="AS22" s="505"/>
      <c r="AT22" s="505"/>
      <c r="AU22" s="505"/>
      <c r="AV22" s="505"/>
      <c r="AW22" s="271"/>
      <c r="AX22" s="271"/>
      <c r="AY22" s="271"/>
      <c r="AZ22" s="271"/>
      <c r="BA22" s="271"/>
      <c r="BB22" s="271"/>
      <c r="BC22" s="271"/>
    </row>
  </sheetData>
  <mergeCells count="68">
    <mergeCell ref="A13:AV13"/>
    <mergeCell ref="A1:AV1"/>
    <mergeCell ref="A3:AV3"/>
    <mergeCell ref="A4:AV4"/>
    <mergeCell ref="A5:AV5"/>
    <mergeCell ref="A6:AV6"/>
    <mergeCell ref="A7:AV7"/>
    <mergeCell ref="A8:AV8"/>
    <mergeCell ref="A9:AV9"/>
    <mergeCell ref="A10:AV10"/>
    <mergeCell ref="A11:AV11"/>
    <mergeCell ref="A12:AV12"/>
    <mergeCell ref="A14:AV14"/>
    <mergeCell ref="A15:AV15"/>
    <mergeCell ref="A16:AV16"/>
    <mergeCell ref="A17:A19"/>
    <mergeCell ref="B17:B19"/>
    <mergeCell ref="C17:C19"/>
    <mergeCell ref="D17:D19"/>
    <mergeCell ref="E17:L17"/>
    <mergeCell ref="M17:M19"/>
    <mergeCell ref="N17:N19"/>
    <mergeCell ref="AT17:AT19"/>
    <mergeCell ref="AU17:AU19"/>
    <mergeCell ref="O17:O19"/>
    <mergeCell ref="AV17:AV19"/>
    <mergeCell ref="AB17:AB19"/>
    <mergeCell ref="AC17:AC19"/>
    <mergeCell ref="AP18:AP19"/>
    <mergeCell ref="P17:P19"/>
    <mergeCell ref="Q17:Q19"/>
    <mergeCell ref="R17:R19"/>
    <mergeCell ref="S17:T17"/>
    <mergeCell ref="AP17:AQ17"/>
    <mergeCell ref="AQ18:AQ19"/>
    <mergeCell ref="AN18:AN19"/>
    <mergeCell ref="AO18:AO19"/>
    <mergeCell ref="U17:U19"/>
    <mergeCell ref="AM18:AM19"/>
    <mergeCell ref="AA17:AA19"/>
    <mergeCell ref="AD17:AD19"/>
    <mergeCell ref="AE17:AE19"/>
    <mergeCell ref="AF17:AK17"/>
    <mergeCell ref="AL17:AO17"/>
    <mergeCell ref="AJ18:AJ19"/>
    <mergeCell ref="AK18:AK19"/>
    <mergeCell ref="AL18:AL19"/>
    <mergeCell ref="V17:V19"/>
    <mergeCell ref="W17:W19"/>
    <mergeCell ref="X17:X19"/>
    <mergeCell ref="Y17:Y19"/>
    <mergeCell ref="Z17:Z19"/>
    <mergeCell ref="C22:AK22"/>
    <mergeCell ref="AL22:AV22"/>
    <mergeCell ref="K18:K19"/>
    <mergeCell ref="L18:L19"/>
    <mergeCell ref="S18:S19"/>
    <mergeCell ref="T18:T19"/>
    <mergeCell ref="AF18:AG18"/>
    <mergeCell ref="AH18:AI18"/>
    <mergeCell ref="E18:E19"/>
    <mergeCell ref="F18:F19"/>
    <mergeCell ref="G18:G19"/>
    <mergeCell ref="H18:H19"/>
    <mergeCell ref="I18:I19"/>
    <mergeCell ref="J18:J19"/>
    <mergeCell ref="AR17:AR19"/>
    <mergeCell ref="AS17:AS19"/>
  </mergeCells>
  <printOptions horizontalCentered="1"/>
  <pageMargins left="0" right="0" top="0.59055118110236227" bottom="0.59055118110236227" header="0" footer="0"/>
  <pageSetup paperSize="8" scale="2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view="pageBreakPreview" topLeftCell="A53" zoomScaleNormal="90" zoomScaleSheetLayoutView="100" workbookViewId="0">
      <selection activeCell="A12" sqref="A12:B12"/>
    </sheetView>
  </sheetViews>
  <sheetFormatPr defaultRowHeight="15.75" x14ac:dyDescent="0.25"/>
  <cols>
    <col min="1" max="1" width="87.140625" style="284" customWidth="1"/>
    <col min="2" max="2" width="83.28515625" style="284" customWidth="1"/>
    <col min="3" max="3" width="66.140625" style="284" customWidth="1"/>
    <col min="4" max="257" width="9.140625" style="275"/>
    <col min="258" max="259" width="66.140625" style="275" customWidth="1"/>
    <col min="260" max="513" width="9.140625" style="275"/>
    <col min="514" max="515" width="66.140625" style="275" customWidth="1"/>
    <col min="516" max="769" width="9.140625" style="275"/>
    <col min="770" max="771" width="66.140625" style="275" customWidth="1"/>
    <col min="772" max="1025" width="9.140625" style="275"/>
    <col min="1026" max="1027" width="66.140625" style="275" customWidth="1"/>
    <col min="1028" max="1281" width="9.140625" style="275"/>
    <col min="1282" max="1283" width="66.140625" style="275" customWidth="1"/>
    <col min="1284" max="1537" width="9.140625" style="275"/>
    <col min="1538" max="1539" width="66.140625" style="275" customWidth="1"/>
    <col min="1540" max="1793" width="9.140625" style="275"/>
    <col min="1794" max="1795" width="66.140625" style="275" customWidth="1"/>
    <col min="1796" max="2049" width="9.140625" style="275"/>
    <col min="2050" max="2051" width="66.140625" style="275" customWidth="1"/>
    <col min="2052" max="2305" width="9.140625" style="275"/>
    <col min="2306" max="2307" width="66.140625" style="275" customWidth="1"/>
    <col min="2308" max="2561" width="9.140625" style="275"/>
    <col min="2562" max="2563" width="66.140625" style="275" customWidth="1"/>
    <col min="2564" max="2817" width="9.140625" style="275"/>
    <col min="2818" max="2819" width="66.140625" style="275" customWidth="1"/>
    <col min="2820" max="3073" width="9.140625" style="275"/>
    <col min="3074" max="3075" width="66.140625" style="275" customWidth="1"/>
    <col min="3076" max="3329" width="9.140625" style="275"/>
    <col min="3330" max="3331" width="66.140625" style="275" customWidth="1"/>
    <col min="3332" max="3585" width="9.140625" style="275"/>
    <col min="3586" max="3587" width="66.140625" style="275" customWidth="1"/>
    <col min="3588" max="3841" width="9.140625" style="275"/>
    <col min="3842" max="3843" width="66.140625" style="275" customWidth="1"/>
    <col min="3844" max="4097" width="9.140625" style="275"/>
    <col min="4098" max="4099" width="66.140625" style="275" customWidth="1"/>
    <col min="4100" max="4353" width="9.140625" style="275"/>
    <col min="4354" max="4355" width="66.140625" style="275" customWidth="1"/>
    <col min="4356" max="4609" width="9.140625" style="275"/>
    <col min="4610" max="4611" width="66.140625" style="275" customWidth="1"/>
    <col min="4612" max="4865" width="9.140625" style="275"/>
    <col min="4866" max="4867" width="66.140625" style="275" customWidth="1"/>
    <col min="4868" max="5121" width="9.140625" style="275"/>
    <col min="5122" max="5123" width="66.140625" style="275" customWidth="1"/>
    <col min="5124" max="5377" width="9.140625" style="275"/>
    <col min="5378" max="5379" width="66.140625" style="275" customWidth="1"/>
    <col min="5380" max="5633" width="9.140625" style="275"/>
    <col min="5634" max="5635" width="66.140625" style="275" customWidth="1"/>
    <col min="5636" max="5889" width="9.140625" style="275"/>
    <col min="5890" max="5891" width="66.140625" style="275" customWidth="1"/>
    <col min="5892" max="6145" width="9.140625" style="275"/>
    <col min="6146" max="6147" width="66.140625" style="275" customWidth="1"/>
    <col min="6148" max="6401" width="9.140625" style="275"/>
    <col min="6402" max="6403" width="66.140625" style="275" customWidth="1"/>
    <col min="6404" max="6657" width="9.140625" style="275"/>
    <col min="6658" max="6659" width="66.140625" style="275" customWidth="1"/>
    <col min="6660" max="6913" width="9.140625" style="275"/>
    <col min="6914" max="6915" width="66.140625" style="275" customWidth="1"/>
    <col min="6916" max="7169" width="9.140625" style="275"/>
    <col min="7170" max="7171" width="66.140625" style="275" customWidth="1"/>
    <col min="7172" max="7425" width="9.140625" style="275"/>
    <col min="7426" max="7427" width="66.140625" style="275" customWidth="1"/>
    <col min="7428" max="7681" width="9.140625" style="275"/>
    <col min="7682" max="7683" width="66.140625" style="275" customWidth="1"/>
    <col min="7684" max="7937" width="9.140625" style="275"/>
    <col min="7938" max="7939" width="66.140625" style="275" customWidth="1"/>
    <col min="7940" max="8193" width="9.140625" style="275"/>
    <col min="8194" max="8195" width="66.140625" style="275" customWidth="1"/>
    <col min="8196" max="8449" width="9.140625" style="275"/>
    <col min="8450" max="8451" width="66.140625" style="275" customWidth="1"/>
    <col min="8452" max="8705" width="9.140625" style="275"/>
    <col min="8706" max="8707" width="66.140625" style="275" customWidth="1"/>
    <col min="8708" max="8961" width="9.140625" style="275"/>
    <col min="8962" max="8963" width="66.140625" style="275" customWidth="1"/>
    <col min="8964" max="9217" width="9.140625" style="275"/>
    <col min="9218" max="9219" width="66.140625" style="275" customWidth="1"/>
    <col min="9220" max="9473" width="9.140625" style="275"/>
    <col min="9474" max="9475" width="66.140625" style="275" customWidth="1"/>
    <col min="9476" max="9729" width="9.140625" style="275"/>
    <col min="9730" max="9731" width="66.140625" style="275" customWidth="1"/>
    <col min="9732" max="9985" width="9.140625" style="275"/>
    <col min="9986" max="9987" width="66.140625" style="275" customWidth="1"/>
    <col min="9988" max="10241" width="9.140625" style="275"/>
    <col min="10242" max="10243" width="66.140625" style="275" customWidth="1"/>
    <col min="10244" max="10497" width="9.140625" style="275"/>
    <col min="10498" max="10499" width="66.140625" style="275" customWidth="1"/>
    <col min="10500" max="10753" width="9.140625" style="275"/>
    <col min="10754" max="10755" width="66.140625" style="275" customWidth="1"/>
    <col min="10756" max="11009" width="9.140625" style="275"/>
    <col min="11010" max="11011" width="66.140625" style="275" customWidth="1"/>
    <col min="11012" max="11265" width="9.140625" style="275"/>
    <col min="11266" max="11267" width="66.140625" style="275" customWidth="1"/>
    <col min="11268" max="11521" width="9.140625" style="275"/>
    <col min="11522" max="11523" width="66.140625" style="275" customWidth="1"/>
    <col min="11524" max="11777" width="9.140625" style="275"/>
    <col min="11778" max="11779" width="66.140625" style="275" customWidth="1"/>
    <col min="11780" max="12033" width="9.140625" style="275"/>
    <col min="12034" max="12035" width="66.140625" style="275" customWidth="1"/>
    <col min="12036" max="12289" width="9.140625" style="275"/>
    <col min="12290" max="12291" width="66.140625" style="275" customWidth="1"/>
    <col min="12292" max="12545" width="9.140625" style="275"/>
    <col min="12546" max="12547" width="66.140625" style="275" customWidth="1"/>
    <col min="12548" max="12801" width="9.140625" style="275"/>
    <col min="12802" max="12803" width="66.140625" style="275" customWidth="1"/>
    <col min="12804" max="13057" width="9.140625" style="275"/>
    <col min="13058" max="13059" width="66.140625" style="275" customWidth="1"/>
    <col min="13060" max="13313" width="9.140625" style="275"/>
    <col min="13314" max="13315" width="66.140625" style="275" customWidth="1"/>
    <col min="13316" max="13569" width="9.140625" style="275"/>
    <col min="13570" max="13571" width="66.140625" style="275" customWidth="1"/>
    <col min="13572" max="13825" width="9.140625" style="275"/>
    <col min="13826" max="13827" width="66.140625" style="275" customWidth="1"/>
    <col min="13828" max="14081" width="9.140625" style="275"/>
    <col min="14082" max="14083" width="66.140625" style="275" customWidth="1"/>
    <col min="14084" max="14337" width="9.140625" style="275"/>
    <col min="14338" max="14339" width="66.140625" style="275" customWidth="1"/>
    <col min="14340" max="14593" width="9.140625" style="275"/>
    <col min="14594" max="14595" width="66.140625" style="275" customWidth="1"/>
    <col min="14596" max="14849" width="9.140625" style="275"/>
    <col min="14850" max="14851" width="66.140625" style="275" customWidth="1"/>
    <col min="14852" max="15105" width="9.140625" style="275"/>
    <col min="15106" max="15107" width="66.140625" style="275" customWidth="1"/>
    <col min="15108" max="15361" width="9.140625" style="275"/>
    <col min="15362" max="15363" width="66.140625" style="275" customWidth="1"/>
    <col min="15364" max="15617" width="9.140625" style="275"/>
    <col min="15618" max="15619" width="66.140625" style="275" customWidth="1"/>
    <col min="15620" max="15873" width="9.140625" style="275"/>
    <col min="15874" max="15875" width="66.140625" style="275" customWidth="1"/>
    <col min="15876" max="16129" width="9.140625" style="275"/>
    <col min="16130" max="16131" width="66.140625" style="275" customWidth="1"/>
    <col min="16132" max="16384" width="9.140625" style="275"/>
  </cols>
  <sheetData>
    <row r="1" spans="1:9" ht="18.75" x14ac:dyDescent="0.3">
      <c r="A1" s="527" t="str">
        <f>' 1. паспорт местополож'!A1:C1</f>
        <v>Год раскрытия информации: 2024 год</v>
      </c>
      <c r="B1" s="527"/>
      <c r="C1" s="274"/>
      <c r="D1" s="274"/>
      <c r="E1" s="274"/>
      <c r="F1" s="274"/>
      <c r="G1" s="274"/>
      <c r="H1" s="274"/>
      <c r="I1" s="274"/>
    </row>
    <row r="2" spans="1:9" ht="18.75" x14ac:dyDescent="0.3">
      <c r="A2" s="276"/>
      <c r="B2" s="276"/>
      <c r="C2" s="276"/>
      <c r="D2" s="277"/>
      <c r="E2" s="277"/>
      <c r="F2" s="277"/>
      <c r="G2" s="277"/>
      <c r="H2" s="277"/>
      <c r="I2" s="277"/>
    </row>
    <row r="3" spans="1:9" ht="18.75" x14ac:dyDescent="0.25">
      <c r="A3" s="424" t="s">
        <v>9</v>
      </c>
      <c r="B3" s="424"/>
      <c r="C3" s="112"/>
      <c r="D3" s="61"/>
      <c r="E3" s="61"/>
      <c r="F3" s="61"/>
      <c r="G3" s="61"/>
      <c r="H3" s="61"/>
      <c r="I3" s="61"/>
    </row>
    <row r="4" spans="1:9" ht="18.75" hidden="1" customHeight="1" x14ac:dyDescent="0.25">
      <c r="A4" s="112"/>
      <c r="B4" s="112"/>
      <c r="C4" s="112"/>
      <c r="D4" s="61"/>
      <c r="E4" s="61"/>
      <c r="F4" s="61"/>
      <c r="G4" s="61"/>
      <c r="H4" s="61"/>
      <c r="I4" s="61"/>
    </row>
    <row r="5" spans="1:9" ht="15.75" hidden="1" customHeight="1" x14ac:dyDescent="0.25">
      <c r="A5" s="278" t="s">
        <v>6</v>
      </c>
      <c r="B5" s="278"/>
      <c r="C5" s="278"/>
      <c r="D5" s="62"/>
      <c r="E5" s="62"/>
      <c r="F5" s="62"/>
      <c r="G5" s="62"/>
      <c r="H5" s="62"/>
      <c r="I5" s="62"/>
    </row>
    <row r="6" spans="1:9" ht="15.75" hidden="1" customHeight="1" x14ac:dyDescent="0.25">
      <c r="A6" s="63" t="s">
        <v>8</v>
      </c>
      <c r="B6" s="63"/>
      <c r="C6" s="63"/>
      <c r="D6" s="63"/>
      <c r="E6" s="63"/>
      <c r="F6" s="63"/>
      <c r="G6" s="63"/>
      <c r="H6" s="63"/>
      <c r="I6" s="63"/>
    </row>
    <row r="7" spans="1:9" ht="18.75" hidden="1" customHeight="1" x14ac:dyDescent="0.25">
      <c r="A7" s="112"/>
      <c r="B7" s="112"/>
      <c r="C7" s="112"/>
      <c r="D7" s="61"/>
      <c r="E7" s="61"/>
      <c r="F7" s="61"/>
      <c r="G7" s="61"/>
      <c r="H7" s="61"/>
      <c r="I7" s="61"/>
    </row>
    <row r="8" spans="1:9" ht="30.75" customHeight="1" x14ac:dyDescent="0.25">
      <c r="A8" s="426" t="str">
        <f>' 1. паспорт местополож'!A5:C5</f>
        <v>Инвестиционная программа ООО "Иркутская энергосэнергосбытовая компания"</v>
      </c>
      <c r="B8" s="426"/>
      <c r="C8" s="278"/>
      <c r="D8" s="62"/>
      <c r="E8" s="62"/>
      <c r="F8" s="62"/>
      <c r="G8" s="62"/>
      <c r="H8" s="62"/>
      <c r="I8" s="62"/>
    </row>
    <row r="9" spans="1:9" ht="18" customHeight="1" x14ac:dyDescent="0.25">
      <c r="A9" s="426" t="str">
        <f>' 1. паспорт местополож'!A8:C8</f>
        <v>К_2</v>
      </c>
      <c r="B9" s="426"/>
      <c r="C9" s="278"/>
      <c r="D9" s="62"/>
      <c r="E9" s="62"/>
      <c r="F9" s="62"/>
      <c r="G9" s="62"/>
      <c r="H9" s="62"/>
      <c r="I9" s="62"/>
    </row>
    <row r="10" spans="1:9" x14ac:dyDescent="0.25">
      <c r="A10" s="422" t="s">
        <v>7</v>
      </c>
      <c r="B10" s="422"/>
      <c r="C10" s="63"/>
      <c r="D10" s="63"/>
      <c r="E10" s="63"/>
      <c r="F10" s="63"/>
      <c r="G10" s="63"/>
      <c r="H10" s="63"/>
      <c r="I10" s="63"/>
    </row>
    <row r="11" spans="1:9" ht="18.75" x14ac:dyDescent="0.25">
      <c r="A11" s="111"/>
      <c r="B11" s="111"/>
      <c r="C11" s="111"/>
      <c r="D11" s="9"/>
      <c r="E11" s="9"/>
      <c r="F11" s="9"/>
      <c r="G11" s="9"/>
      <c r="H11" s="9"/>
      <c r="I11" s="9"/>
    </row>
    <row r="12" spans="1:9" x14ac:dyDescent="0.25">
      <c r="A12"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2" s="426"/>
      <c r="C12" s="278"/>
      <c r="D12" s="62"/>
      <c r="E12" s="62"/>
      <c r="F12" s="62"/>
      <c r="G12" s="62"/>
      <c r="H12" s="62"/>
      <c r="I12" s="62"/>
    </row>
    <row r="13" spans="1:9" x14ac:dyDescent="0.25">
      <c r="A13" s="422" t="s">
        <v>5</v>
      </c>
      <c r="B13" s="422"/>
      <c r="C13" s="63"/>
      <c r="D13" s="63"/>
      <c r="E13" s="63"/>
      <c r="F13" s="63"/>
      <c r="G13" s="63"/>
      <c r="H13" s="63"/>
      <c r="I13" s="63"/>
    </row>
    <row r="14" spans="1:9" x14ac:dyDescent="0.25">
      <c r="A14" s="38"/>
      <c r="B14" s="38"/>
      <c r="C14" s="279"/>
    </row>
    <row r="15" spans="1:9" x14ac:dyDescent="0.25">
      <c r="A15" s="526" t="s">
        <v>438</v>
      </c>
      <c r="B15" s="526"/>
      <c r="C15" s="280"/>
    </row>
    <row r="16" spans="1:9" x14ac:dyDescent="0.25">
      <c r="A16" s="526" t="s">
        <v>439</v>
      </c>
      <c r="B16" s="526"/>
      <c r="C16" s="281"/>
    </row>
    <row r="17" spans="1:3" ht="16.5" thickBot="1" x14ac:dyDescent="0.3">
      <c r="A17" s="38"/>
      <c r="B17" s="38"/>
      <c r="C17" s="281"/>
    </row>
    <row r="18" spans="1:3" ht="16.5" thickBot="1" x14ac:dyDescent="0.3">
      <c r="A18" s="282" t="s">
        <v>440</v>
      </c>
      <c r="B18" s="283" t="s">
        <v>243</v>
      </c>
    </row>
    <row r="19" spans="1:3" ht="16.5" thickBot="1" x14ac:dyDescent="0.3">
      <c r="A19" s="282" t="s">
        <v>441</v>
      </c>
      <c r="B19" s="283" t="s">
        <v>243</v>
      </c>
    </row>
    <row r="20" spans="1:3" ht="16.5" thickBot="1" x14ac:dyDescent="0.3">
      <c r="A20" s="282" t="s">
        <v>442</v>
      </c>
      <c r="B20" s="283" t="s">
        <v>243</v>
      </c>
    </row>
    <row r="21" spans="1:3" ht="16.5" thickBot="1" x14ac:dyDescent="0.3">
      <c r="A21" s="282" t="s">
        <v>443</v>
      </c>
      <c r="B21" s="283" t="s">
        <v>243</v>
      </c>
    </row>
    <row r="22" spans="1:3" ht="16.5" thickBot="1" x14ac:dyDescent="0.3">
      <c r="A22" s="285" t="s">
        <v>444</v>
      </c>
      <c r="B22" s="283" t="s">
        <v>243</v>
      </c>
    </row>
    <row r="23" spans="1:3" ht="16.5" thickBot="1" x14ac:dyDescent="0.3">
      <c r="A23" s="286" t="s">
        <v>445</v>
      </c>
      <c r="B23" s="283" t="s">
        <v>243</v>
      </c>
    </row>
    <row r="24" spans="1:3" ht="16.5" thickBot="1" x14ac:dyDescent="0.3">
      <c r="A24" s="287" t="s">
        <v>446</v>
      </c>
      <c r="B24" s="283" t="s">
        <v>243</v>
      </c>
    </row>
    <row r="25" spans="1:3" ht="16.5" thickBot="1" x14ac:dyDescent="0.3">
      <c r="A25" s="288" t="s">
        <v>447</v>
      </c>
      <c r="B25" s="283" t="s">
        <v>243</v>
      </c>
    </row>
    <row r="26" spans="1:3" ht="16.5" thickBot="1" x14ac:dyDescent="0.3">
      <c r="A26" s="289" t="s">
        <v>448</v>
      </c>
      <c r="B26" s="283" t="s">
        <v>243</v>
      </c>
    </row>
    <row r="27" spans="1:3" ht="16.5" thickBot="1" x14ac:dyDescent="0.3">
      <c r="A27" s="289" t="s">
        <v>449</v>
      </c>
      <c r="B27" s="283" t="s">
        <v>243</v>
      </c>
    </row>
    <row r="28" spans="1:3" ht="16.5" thickBot="1" x14ac:dyDescent="0.3">
      <c r="A28" s="288" t="s">
        <v>450</v>
      </c>
      <c r="B28" s="283" t="s">
        <v>243</v>
      </c>
    </row>
    <row r="29" spans="1:3" ht="16.5" thickBot="1" x14ac:dyDescent="0.3">
      <c r="A29" s="289" t="s">
        <v>451</v>
      </c>
      <c r="B29" s="283" t="s">
        <v>243</v>
      </c>
    </row>
    <row r="30" spans="1:3" ht="16.5" thickBot="1" x14ac:dyDescent="0.3">
      <c r="A30" s="288" t="s">
        <v>452</v>
      </c>
      <c r="B30" s="283" t="s">
        <v>243</v>
      </c>
    </row>
    <row r="31" spans="1:3" ht="16.5" thickBot="1" x14ac:dyDescent="0.3">
      <c r="A31" s="288" t="s">
        <v>453</v>
      </c>
      <c r="B31" s="283" t="s">
        <v>243</v>
      </c>
    </row>
    <row r="32" spans="1:3" ht="16.5" thickBot="1" x14ac:dyDescent="0.3">
      <c r="A32" s="288" t="s">
        <v>454</v>
      </c>
      <c r="B32" s="283" t="s">
        <v>243</v>
      </c>
    </row>
    <row r="33" spans="1:2" ht="16.5" thickBot="1" x14ac:dyDescent="0.3">
      <c r="A33" s="288" t="s">
        <v>455</v>
      </c>
      <c r="B33" s="283" t="s">
        <v>243</v>
      </c>
    </row>
    <row r="34" spans="1:2" ht="29.25" thickBot="1" x14ac:dyDescent="0.3">
      <c r="A34" s="289" t="s">
        <v>456</v>
      </c>
      <c r="B34" s="283" t="s">
        <v>243</v>
      </c>
    </row>
    <row r="35" spans="1:2" ht="16.5" thickBot="1" x14ac:dyDescent="0.3">
      <c r="A35" s="288" t="s">
        <v>452</v>
      </c>
      <c r="B35" s="283" t="s">
        <v>243</v>
      </c>
    </row>
    <row r="36" spans="1:2" ht="16.5" thickBot="1" x14ac:dyDescent="0.3">
      <c r="A36" s="288" t="s">
        <v>453</v>
      </c>
      <c r="B36" s="283" t="s">
        <v>243</v>
      </c>
    </row>
    <row r="37" spans="1:2" ht="16.5" thickBot="1" x14ac:dyDescent="0.3">
      <c r="A37" s="288" t="s">
        <v>454</v>
      </c>
      <c r="B37" s="283" t="s">
        <v>243</v>
      </c>
    </row>
    <row r="38" spans="1:2" ht="16.5" thickBot="1" x14ac:dyDescent="0.3">
      <c r="A38" s="288" t="s">
        <v>455</v>
      </c>
      <c r="B38" s="283" t="s">
        <v>243</v>
      </c>
    </row>
    <row r="39" spans="1:2" ht="16.5" thickBot="1" x14ac:dyDescent="0.3">
      <c r="A39" s="289" t="s">
        <v>457</v>
      </c>
      <c r="B39" s="283" t="s">
        <v>243</v>
      </c>
    </row>
    <row r="40" spans="1:2" ht="16.5" thickBot="1" x14ac:dyDescent="0.3">
      <c r="A40" s="288" t="s">
        <v>452</v>
      </c>
      <c r="B40" s="283" t="s">
        <v>243</v>
      </c>
    </row>
    <row r="41" spans="1:2" ht="16.5" thickBot="1" x14ac:dyDescent="0.3">
      <c r="A41" s="288" t="s">
        <v>453</v>
      </c>
      <c r="B41" s="283" t="s">
        <v>243</v>
      </c>
    </row>
    <row r="42" spans="1:2" ht="16.5" thickBot="1" x14ac:dyDescent="0.3">
      <c r="A42" s="288" t="s">
        <v>454</v>
      </c>
      <c r="B42" s="283" t="s">
        <v>243</v>
      </c>
    </row>
    <row r="43" spans="1:2" ht="16.5" thickBot="1" x14ac:dyDescent="0.3">
      <c r="A43" s="288" t="s">
        <v>455</v>
      </c>
      <c r="B43" s="283" t="s">
        <v>243</v>
      </c>
    </row>
    <row r="44" spans="1:2" ht="29.25" thickBot="1" x14ac:dyDescent="0.3">
      <c r="A44" s="290" t="s">
        <v>458</v>
      </c>
      <c r="B44" s="283" t="s">
        <v>243</v>
      </c>
    </row>
    <row r="45" spans="1:2" ht="16.5" thickBot="1" x14ac:dyDescent="0.3">
      <c r="A45" s="291" t="s">
        <v>450</v>
      </c>
      <c r="B45" s="283" t="s">
        <v>243</v>
      </c>
    </row>
    <row r="46" spans="1:2" ht="16.5" thickBot="1" x14ac:dyDescent="0.3">
      <c r="A46" s="291" t="s">
        <v>459</v>
      </c>
      <c r="B46" s="283" t="s">
        <v>243</v>
      </c>
    </row>
    <row r="47" spans="1:2" ht="16.5" thickBot="1" x14ac:dyDescent="0.3">
      <c r="A47" s="291" t="s">
        <v>460</v>
      </c>
      <c r="B47" s="283" t="s">
        <v>243</v>
      </c>
    </row>
    <row r="48" spans="1:2" ht="16.5" thickBot="1" x14ac:dyDescent="0.3">
      <c r="A48" s="291" t="s">
        <v>461</v>
      </c>
      <c r="B48" s="283" t="s">
        <v>243</v>
      </c>
    </row>
    <row r="49" spans="1:2" ht="16.5" thickBot="1" x14ac:dyDescent="0.3">
      <c r="A49" s="285" t="s">
        <v>462</v>
      </c>
      <c r="B49" s="283" t="s">
        <v>243</v>
      </c>
    </row>
    <row r="50" spans="1:2" ht="16.5" thickBot="1" x14ac:dyDescent="0.3">
      <c r="A50" s="285" t="s">
        <v>463</v>
      </c>
      <c r="B50" s="283" t="s">
        <v>243</v>
      </c>
    </row>
    <row r="51" spans="1:2" ht="16.5" thickBot="1" x14ac:dyDescent="0.3">
      <c r="A51" s="285" t="s">
        <v>464</v>
      </c>
      <c r="B51" s="283" t="s">
        <v>243</v>
      </c>
    </row>
    <row r="52" spans="1:2" ht="16.5" thickBot="1" x14ac:dyDescent="0.3">
      <c r="A52" s="286" t="s">
        <v>465</v>
      </c>
      <c r="B52" s="283" t="s">
        <v>243</v>
      </c>
    </row>
    <row r="53" spans="1:2" ht="15.75" customHeight="1" thickBot="1" x14ac:dyDescent="0.3">
      <c r="A53" s="290" t="s">
        <v>466</v>
      </c>
      <c r="B53" s="283" t="s">
        <v>243</v>
      </c>
    </row>
    <row r="54" spans="1:2" ht="16.5" thickBot="1" x14ac:dyDescent="0.3">
      <c r="A54" s="292" t="s">
        <v>467</v>
      </c>
      <c r="B54" s="283" t="s">
        <v>243</v>
      </c>
    </row>
    <row r="55" spans="1:2" ht="16.5" thickBot="1" x14ac:dyDescent="0.3">
      <c r="A55" s="292" t="s">
        <v>468</v>
      </c>
      <c r="B55" s="283" t="s">
        <v>243</v>
      </c>
    </row>
    <row r="56" spans="1:2" ht="16.5" thickBot="1" x14ac:dyDescent="0.3">
      <c r="A56" s="292" t="s">
        <v>469</v>
      </c>
      <c r="B56" s="283" t="s">
        <v>243</v>
      </c>
    </row>
    <row r="57" spans="1:2" ht="16.5" thickBot="1" x14ac:dyDescent="0.3">
      <c r="A57" s="292" t="s">
        <v>470</v>
      </c>
      <c r="B57" s="283" t="s">
        <v>243</v>
      </c>
    </row>
    <row r="58" spans="1:2" ht="16.5" thickBot="1" x14ac:dyDescent="0.3">
      <c r="A58" s="293" t="s">
        <v>471</v>
      </c>
      <c r="B58" s="283" t="s">
        <v>243</v>
      </c>
    </row>
    <row r="59" spans="1:2" ht="16.5" thickBot="1" x14ac:dyDescent="0.3">
      <c r="A59" s="291" t="s">
        <v>472</v>
      </c>
      <c r="B59" s="283" t="s">
        <v>243</v>
      </c>
    </row>
    <row r="60" spans="1:2" ht="29.25" thickBot="1" x14ac:dyDescent="0.3">
      <c r="A60" s="285" t="s">
        <v>473</v>
      </c>
      <c r="B60" s="283" t="s">
        <v>243</v>
      </c>
    </row>
    <row r="61" spans="1:2" ht="16.5" thickBot="1" x14ac:dyDescent="0.3">
      <c r="A61" s="291" t="s">
        <v>450</v>
      </c>
      <c r="B61" s="283" t="s">
        <v>243</v>
      </c>
    </row>
    <row r="62" spans="1:2" ht="16.5" thickBot="1" x14ac:dyDescent="0.3">
      <c r="A62" s="291" t="s">
        <v>474</v>
      </c>
      <c r="B62" s="283" t="s">
        <v>243</v>
      </c>
    </row>
    <row r="63" spans="1:2" ht="16.5" thickBot="1" x14ac:dyDescent="0.3">
      <c r="A63" s="291" t="s">
        <v>475</v>
      </c>
      <c r="B63" s="283" t="s">
        <v>243</v>
      </c>
    </row>
    <row r="64" spans="1:2" ht="16.5" thickBot="1" x14ac:dyDescent="0.3">
      <c r="A64" s="294" t="s">
        <v>476</v>
      </c>
      <c r="B64" s="283" t="s">
        <v>243</v>
      </c>
    </row>
    <row r="65" spans="1:3" ht="16.5" thickBot="1" x14ac:dyDescent="0.3">
      <c r="A65" s="285" t="s">
        <v>477</v>
      </c>
      <c r="B65" s="283" t="s">
        <v>243</v>
      </c>
    </row>
    <row r="66" spans="1:3" ht="16.5" thickBot="1" x14ac:dyDescent="0.3">
      <c r="A66" s="292" t="s">
        <v>478</v>
      </c>
      <c r="B66" s="283" t="s">
        <v>243</v>
      </c>
    </row>
    <row r="67" spans="1:3" ht="16.5" thickBot="1" x14ac:dyDescent="0.3">
      <c r="A67" s="292" t="s">
        <v>479</v>
      </c>
      <c r="B67" s="283" t="s">
        <v>243</v>
      </c>
    </row>
    <row r="68" spans="1:3" ht="16.5" thickBot="1" x14ac:dyDescent="0.3">
      <c r="A68" s="292" t="s">
        <v>480</v>
      </c>
      <c r="B68" s="283" t="s">
        <v>243</v>
      </c>
    </row>
    <row r="69" spans="1:3" ht="16.5" thickBot="1" x14ac:dyDescent="0.3">
      <c r="A69" s="295" t="s">
        <v>481</v>
      </c>
      <c r="B69" s="283" t="s">
        <v>243</v>
      </c>
    </row>
    <row r="70" spans="1:3" ht="15.75" customHeight="1" thickBot="1" x14ac:dyDescent="0.3">
      <c r="A70" s="290" t="s">
        <v>482</v>
      </c>
      <c r="B70" s="283" t="s">
        <v>243</v>
      </c>
    </row>
    <row r="71" spans="1:3" ht="16.5" thickBot="1" x14ac:dyDescent="0.3">
      <c r="A71" s="292" t="s">
        <v>483</v>
      </c>
      <c r="B71" s="283" t="s">
        <v>243</v>
      </c>
    </row>
    <row r="72" spans="1:3" ht="16.5" thickBot="1" x14ac:dyDescent="0.3">
      <c r="A72" s="292" t="s">
        <v>484</v>
      </c>
      <c r="B72" s="283" t="s">
        <v>243</v>
      </c>
    </row>
    <row r="73" spans="1:3" ht="16.5" thickBot="1" x14ac:dyDescent="0.3">
      <c r="A73" s="292" t="s">
        <v>485</v>
      </c>
      <c r="B73" s="283" t="s">
        <v>243</v>
      </c>
    </row>
    <row r="74" spans="1:3" ht="16.5" thickBot="1" x14ac:dyDescent="0.3">
      <c r="A74" s="292" t="s">
        <v>486</v>
      </c>
      <c r="B74" s="283" t="s">
        <v>243</v>
      </c>
    </row>
    <row r="75" spans="1:3" ht="16.5" thickBot="1" x14ac:dyDescent="0.3">
      <c r="A75" s="296" t="s">
        <v>487</v>
      </c>
      <c r="B75" s="283" t="s">
        <v>243</v>
      </c>
    </row>
    <row r="78" spans="1:3" x14ac:dyDescent="0.25">
      <c r="A78" s="297"/>
      <c r="B78" s="297"/>
      <c r="C78" s="298"/>
    </row>
    <row r="79" spans="1:3" x14ac:dyDescent="0.25">
      <c r="C79" s="299"/>
    </row>
    <row r="80" spans="1:3" x14ac:dyDescent="0.25">
      <c r="C80" s="300"/>
    </row>
  </sheetData>
  <mergeCells count="9">
    <mergeCell ref="A13:B13"/>
    <mergeCell ref="A15:B15"/>
    <mergeCell ref="A16:B16"/>
    <mergeCell ref="A1:B1"/>
    <mergeCell ref="A3:B3"/>
    <mergeCell ref="A8:B8"/>
    <mergeCell ref="A9:B9"/>
    <mergeCell ref="A10:B10"/>
    <mergeCell ref="A12:B12"/>
  </mergeCells>
  <pageMargins left="0.11811023622047245" right="0.11811023622047245" top="0.35433070866141736" bottom="0.15748031496062992" header="0.31496062992125984" footer="0.31496062992125984"/>
  <pageSetup paperSize="8"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9"/>
  <sheetViews>
    <sheetView tabSelected="1" zoomScaleNormal="100" zoomScaleSheetLayoutView="90" workbookViewId="0">
      <pane xSplit="2" ySplit="4" topLeftCell="Q11" activePane="bottomRight" state="frozen"/>
      <selection activeCell="A12" sqref="A12:AD12"/>
      <selection pane="topRight" activeCell="A12" sqref="A12:AD12"/>
      <selection pane="bottomLeft" activeCell="A12" sqref="A12:AD12"/>
      <selection pane="bottomRight" activeCell="AH24" sqref="AH24"/>
    </sheetView>
  </sheetViews>
  <sheetFormatPr defaultRowHeight="15" x14ac:dyDescent="0.25"/>
  <cols>
    <col min="1" max="2" width="21.85546875" customWidth="1"/>
    <col min="3" max="3" width="18.28515625" customWidth="1"/>
    <col min="4" max="4" width="21.85546875" customWidth="1"/>
    <col min="5" max="5" width="38.42578125" customWidth="1"/>
    <col min="6" max="6" width="8.7109375" customWidth="1"/>
    <col min="7" max="40" width="8.28515625" customWidth="1"/>
  </cols>
  <sheetData>
    <row r="1" spans="1:40" ht="18.75" customHeight="1" x14ac:dyDescent="0.25">
      <c r="A1" s="537" t="s">
        <v>557</v>
      </c>
      <c r="B1" s="537"/>
      <c r="C1" s="537"/>
      <c r="D1" s="537"/>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row>
    <row r="2" spans="1:40" ht="27.75" customHeight="1" x14ac:dyDescent="0.25">
      <c r="A2" s="539"/>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row>
    <row r="3" spans="1:40" ht="15" customHeight="1" x14ac:dyDescent="0.25">
      <c r="A3" s="533" t="s">
        <v>488</v>
      </c>
      <c r="B3" s="533" t="s">
        <v>489</v>
      </c>
      <c r="C3" s="540" t="s">
        <v>490</v>
      </c>
      <c r="D3" s="541"/>
      <c r="E3" s="542"/>
      <c r="F3" s="536" t="s">
        <v>558</v>
      </c>
      <c r="G3" s="536"/>
      <c r="H3" s="536"/>
      <c r="I3" s="536"/>
      <c r="J3" s="536"/>
      <c r="K3" s="536" t="s">
        <v>559</v>
      </c>
      <c r="L3" s="536"/>
      <c r="M3" s="536"/>
      <c r="N3" s="536"/>
      <c r="O3" s="536"/>
      <c r="P3" s="536" t="s">
        <v>560</v>
      </c>
      <c r="Q3" s="536"/>
      <c r="R3" s="536"/>
      <c r="S3" s="536"/>
      <c r="T3" s="536"/>
      <c r="U3" s="536" t="s">
        <v>561</v>
      </c>
      <c r="V3" s="536"/>
      <c r="W3" s="536"/>
      <c r="X3" s="536"/>
      <c r="Y3" s="536"/>
      <c r="Z3" s="536" t="s">
        <v>574</v>
      </c>
      <c r="AA3" s="536"/>
      <c r="AB3" s="536"/>
      <c r="AC3" s="536"/>
      <c r="AD3" s="536"/>
      <c r="AE3" s="536" t="s">
        <v>562</v>
      </c>
      <c r="AF3" s="536"/>
      <c r="AG3" s="536"/>
      <c r="AH3" s="536"/>
      <c r="AI3" s="536"/>
      <c r="AJ3" s="536" t="s">
        <v>563</v>
      </c>
      <c r="AK3" s="536"/>
      <c r="AL3" s="536"/>
      <c r="AM3" s="536"/>
      <c r="AN3" s="536"/>
    </row>
    <row r="4" spans="1:40" ht="15" customHeight="1" x14ac:dyDescent="0.25">
      <c r="A4" s="534"/>
      <c r="B4" s="534"/>
      <c r="C4" s="543"/>
      <c r="D4" s="544"/>
      <c r="E4" s="545"/>
      <c r="F4" s="363" t="s">
        <v>491</v>
      </c>
      <c r="G4" s="363" t="s">
        <v>492</v>
      </c>
      <c r="H4" s="363" t="s">
        <v>493</v>
      </c>
      <c r="I4" s="363" t="s">
        <v>494</v>
      </c>
      <c r="J4" s="363" t="s">
        <v>495</v>
      </c>
      <c r="K4" s="363" t="s">
        <v>491</v>
      </c>
      <c r="L4" s="363" t="s">
        <v>492</v>
      </c>
      <c r="M4" s="363" t="s">
        <v>493</v>
      </c>
      <c r="N4" s="363" t="s">
        <v>494</v>
      </c>
      <c r="O4" s="363" t="s">
        <v>495</v>
      </c>
      <c r="P4" s="363" t="s">
        <v>491</v>
      </c>
      <c r="Q4" s="363" t="s">
        <v>492</v>
      </c>
      <c r="R4" s="363" t="s">
        <v>493</v>
      </c>
      <c r="S4" s="363" t="s">
        <v>494</v>
      </c>
      <c r="T4" s="363" t="s">
        <v>495</v>
      </c>
      <c r="U4" s="363" t="s">
        <v>491</v>
      </c>
      <c r="V4" s="363" t="s">
        <v>492</v>
      </c>
      <c r="W4" s="363" t="s">
        <v>493</v>
      </c>
      <c r="X4" s="363" t="s">
        <v>494</v>
      </c>
      <c r="Y4" s="363" t="s">
        <v>495</v>
      </c>
      <c r="Z4" s="363" t="s">
        <v>491</v>
      </c>
      <c r="AA4" s="363" t="s">
        <v>492</v>
      </c>
      <c r="AB4" s="363" t="s">
        <v>493</v>
      </c>
      <c r="AC4" s="363" t="s">
        <v>494</v>
      </c>
      <c r="AD4" s="363" t="s">
        <v>495</v>
      </c>
      <c r="AE4" s="363" t="s">
        <v>491</v>
      </c>
      <c r="AF4" s="363" t="s">
        <v>492</v>
      </c>
      <c r="AG4" s="363" t="s">
        <v>493</v>
      </c>
      <c r="AH4" s="363" t="s">
        <v>494</v>
      </c>
      <c r="AI4" s="363" t="s">
        <v>495</v>
      </c>
      <c r="AJ4" s="363" t="s">
        <v>491</v>
      </c>
      <c r="AK4" s="363" t="s">
        <v>492</v>
      </c>
      <c r="AL4" s="363" t="s">
        <v>493</v>
      </c>
      <c r="AM4" s="363" t="s">
        <v>494</v>
      </c>
      <c r="AN4" s="362" t="s">
        <v>495</v>
      </c>
    </row>
    <row r="5" spans="1:40" s="302" customFormat="1" ht="15" customHeight="1" x14ac:dyDescent="0.25">
      <c r="A5" s="533" t="s">
        <v>564</v>
      </c>
      <c r="B5" s="536" t="s">
        <v>496</v>
      </c>
      <c r="C5" s="529" t="s">
        <v>497</v>
      </c>
      <c r="D5" s="529" t="s">
        <v>498</v>
      </c>
      <c r="E5" s="360" t="s">
        <v>491</v>
      </c>
      <c r="F5" s="301" t="s">
        <v>243</v>
      </c>
      <c r="G5" s="301" t="s">
        <v>243</v>
      </c>
      <c r="H5" s="301" t="s">
        <v>243</v>
      </c>
      <c r="I5" s="301" t="s">
        <v>243</v>
      </c>
      <c r="J5" s="301" t="s">
        <v>243</v>
      </c>
      <c r="K5" s="301" t="s">
        <v>243</v>
      </c>
      <c r="L5" s="301" t="s">
        <v>243</v>
      </c>
      <c r="M5" s="301" t="s">
        <v>243</v>
      </c>
      <c r="N5" s="301" t="s">
        <v>243</v>
      </c>
      <c r="O5" s="301" t="s">
        <v>243</v>
      </c>
      <c r="P5" s="301" t="s">
        <v>243</v>
      </c>
      <c r="Q5" s="301" t="s">
        <v>243</v>
      </c>
      <c r="R5" s="301" t="s">
        <v>243</v>
      </c>
      <c r="S5" s="301" t="s">
        <v>243</v>
      </c>
      <c r="T5" s="301" t="s">
        <v>243</v>
      </c>
      <c r="U5" s="301" t="s">
        <v>243</v>
      </c>
      <c r="V5" s="301" t="s">
        <v>243</v>
      </c>
      <c r="W5" s="301" t="s">
        <v>243</v>
      </c>
      <c r="X5" s="301" t="s">
        <v>243</v>
      </c>
      <c r="Y5" s="301" t="s">
        <v>243</v>
      </c>
      <c r="Z5" s="301" t="s">
        <v>243</v>
      </c>
      <c r="AA5" s="301" t="s">
        <v>243</v>
      </c>
      <c r="AB5" s="301" t="s">
        <v>243</v>
      </c>
      <c r="AC5" s="301" t="s">
        <v>243</v>
      </c>
      <c r="AD5" s="301" t="s">
        <v>243</v>
      </c>
      <c r="AE5" s="301" t="s">
        <v>243</v>
      </c>
      <c r="AF5" s="301" t="s">
        <v>243</v>
      </c>
      <c r="AG5" s="301" t="s">
        <v>243</v>
      </c>
      <c r="AH5" s="301" t="s">
        <v>243</v>
      </c>
      <c r="AI5" s="301" t="s">
        <v>243</v>
      </c>
      <c r="AJ5" s="301" t="s">
        <v>243</v>
      </c>
      <c r="AK5" s="301" t="s">
        <v>243</v>
      </c>
      <c r="AL5" s="301" t="s">
        <v>243</v>
      </c>
      <c r="AM5" s="301" t="s">
        <v>243</v>
      </c>
      <c r="AN5" s="301" t="s">
        <v>243</v>
      </c>
    </row>
    <row r="6" spans="1:40" s="304" customFormat="1" ht="30" x14ac:dyDescent="0.25">
      <c r="A6" s="534"/>
      <c r="B6" s="536"/>
      <c r="C6" s="529"/>
      <c r="D6" s="529"/>
      <c r="E6" s="303" t="s">
        <v>499</v>
      </c>
      <c r="F6" s="301" t="s">
        <v>243</v>
      </c>
      <c r="G6" s="301" t="s">
        <v>243</v>
      </c>
      <c r="H6" s="301" t="s">
        <v>243</v>
      </c>
      <c r="I6" s="301" t="s">
        <v>243</v>
      </c>
      <c r="J6" s="301" t="s">
        <v>243</v>
      </c>
      <c r="K6" s="301" t="s">
        <v>243</v>
      </c>
      <c r="L6" s="301" t="s">
        <v>243</v>
      </c>
      <c r="M6" s="301" t="s">
        <v>243</v>
      </c>
      <c r="N6" s="301" t="s">
        <v>243</v>
      </c>
      <c r="O6" s="301" t="s">
        <v>243</v>
      </c>
      <c r="P6" s="301" t="s">
        <v>243</v>
      </c>
      <c r="Q6" s="301" t="s">
        <v>243</v>
      </c>
      <c r="R6" s="301" t="s">
        <v>243</v>
      </c>
      <c r="S6" s="301" t="s">
        <v>243</v>
      </c>
      <c r="T6" s="301" t="s">
        <v>243</v>
      </c>
      <c r="U6" s="301" t="s">
        <v>243</v>
      </c>
      <c r="V6" s="301" t="s">
        <v>243</v>
      </c>
      <c r="W6" s="301" t="s">
        <v>243</v>
      </c>
      <c r="X6" s="301" t="s">
        <v>243</v>
      </c>
      <c r="Y6" s="301" t="s">
        <v>243</v>
      </c>
      <c r="Z6" s="301" t="s">
        <v>243</v>
      </c>
      <c r="AA6" s="301" t="s">
        <v>243</v>
      </c>
      <c r="AB6" s="301" t="s">
        <v>243</v>
      </c>
      <c r="AC6" s="301" t="s">
        <v>243</v>
      </c>
      <c r="AD6" s="301" t="s">
        <v>243</v>
      </c>
      <c r="AE6" s="301" t="s">
        <v>243</v>
      </c>
      <c r="AF6" s="301" t="s">
        <v>243</v>
      </c>
      <c r="AG6" s="301" t="s">
        <v>243</v>
      </c>
      <c r="AH6" s="301" t="s">
        <v>243</v>
      </c>
      <c r="AI6" s="301" t="s">
        <v>243</v>
      </c>
      <c r="AJ6" s="301" t="s">
        <v>243</v>
      </c>
      <c r="AK6" s="301" t="s">
        <v>243</v>
      </c>
      <c r="AL6" s="301" t="s">
        <v>243</v>
      </c>
      <c r="AM6" s="301" t="s">
        <v>243</v>
      </c>
      <c r="AN6" s="301" t="s">
        <v>243</v>
      </c>
    </row>
    <row r="7" spans="1:40" s="304" customFormat="1" ht="30.75" customHeight="1" x14ac:dyDescent="0.25">
      <c r="A7" s="534"/>
      <c r="B7" s="536"/>
      <c r="C7" s="529"/>
      <c r="D7" s="529"/>
      <c r="E7" s="360" t="s">
        <v>500</v>
      </c>
      <c r="F7" s="301" t="s">
        <v>243</v>
      </c>
      <c r="G7" s="301" t="s">
        <v>243</v>
      </c>
      <c r="H7" s="301" t="s">
        <v>243</v>
      </c>
      <c r="I7" s="301" t="s">
        <v>243</v>
      </c>
      <c r="J7" s="301" t="s">
        <v>243</v>
      </c>
      <c r="K7" s="301" t="s">
        <v>243</v>
      </c>
      <c r="L7" s="301" t="s">
        <v>243</v>
      </c>
      <c r="M7" s="301" t="s">
        <v>243</v>
      </c>
      <c r="N7" s="301" t="s">
        <v>243</v>
      </c>
      <c r="O7" s="301" t="s">
        <v>243</v>
      </c>
      <c r="P7" s="301" t="s">
        <v>243</v>
      </c>
      <c r="Q7" s="301" t="s">
        <v>243</v>
      </c>
      <c r="R7" s="301" t="s">
        <v>243</v>
      </c>
      <c r="S7" s="301" t="s">
        <v>243</v>
      </c>
      <c r="T7" s="301" t="s">
        <v>243</v>
      </c>
      <c r="U7" s="301" t="s">
        <v>243</v>
      </c>
      <c r="V7" s="301" t="s">
        <v>243</v>
      </c>
      <c r="W7" s="301" t="s">
        <v>243</v>
      </c>
      <c r="X7" s="301" t="s">
        <v>243</v>
      </c>
      <c r="Y7" s="301" t="s">
        <v>243</v>
      </c>
      <c r="Z7" s="301" t="s">
        <v>243</v>
      </c>
      <c r="AA7" s="301" t="s">
        <v>243</v>
      </c>
      <c r="AB7" s="301" t="s">
        <v>243</v>
      </c>
      <c r="AC7" s="301" t="s">
        <v>243</v>
      </c>
      <c r="AD7" s="301" t="s">
        <v>243</v>
      </c>
      <c r="AE7" s="301" t="s">
        <v>243</v>
      </c>
      <c r="AF7" s="301" t="s">
        <v>243</v>
      </c>
      <c r="AG7" s="301" t="s">
        <v>243</v>
      </c>
      <c r="AH7" s="301" t="s">
        <v>243</v>
      </c>
      <c r="AI7" s="301" t="s">
        <v>243</v>
      </c>
      <c r="AJ7" s="301" t="s">
        <v>243</v>
      </c>
      <c r="AK7" s="301" t="s">
        <v>243</v>
      </c>
      <c r="AL7" s="301" t="s">
        <v>243</v>
      </c>
      <c r="AM7" s="301" t="s">
        <v>243</v>
      </c>
      <c r="AN7" s="301" t="s">
        <v>243</v>
      </c>
    </row>
    <row r="8" spans="1:40" s="304" customFormat="1" x14ac:dyDescent="0.25">
      <c r="A8" s="534"/>
      <c r="B8" s="536"/>
      <c r="C8" s="529"/>
      <c r="D8" s="529" t="s">
        <v>501</v>
      </c>
      <c r="E8" s="529"/>
      <c r="F8" s="301" t="s">
        <v>243</v>
      </c>
      <c r="G8" s="301" t="s">
        <v>243</v>
      </c>
      <c r="H8" s="301" t="s">
        <v>243</v>
      </c>
      <c r="I8" s="301" t="s">
        <v>243</v>
      </c>
      <c r="J8" s="301" t="s">
        <v>243</v>
      </c>
      <c r="K8" s="301" t="s">
        <v>243</v>
      </c>
      <c r="L8" s="301" t="s">
        <v>243</v>
      </c>
      <c r="M8" s="301" t="s">
        <v>243</v>
      </c>
      <c r="N8" s="301" t="s">
        <v>243</v>
      </c>
      <c r="O8" s="301" t="s">
        <v>243</v>
      </c>
      <c r="P8" s="301" t="s">
        <v>243</v>
      </c>
      <c r="Q8" s="301" t="s">
        <v>243</v>
      </c>
      <c r="R8" s="301" t="s">
        <v>243</v>
      </c>
      <c r="S8" s="301" t="s">
        <v>243</v>
      </c>
      <c r="T8" s="301" t="s">
        <v>243</v>
      </c>
      <c r="U8" s="301" t="s">
        <v>243</v>
      </c>
      <c r="V8" s="301" t="s">
        <v>243</v>
      </c>
      <c r="W8" s="301" t="s">
        <v>243</v>
      </c>
      <c r="X8" s="301" t="s">
        <v>243</v>
      </c>
      <c r="Y8" s="301" t="s">
        <v>243</v>
      </c>
      <c r="Z8" s="301" t="s">
        <v>243</v>
      </c>
      <c r="AA8" s="301" t="s">
        <v>243</v>
      </c>
      <c r="AB8" s="301" t="s">
        <v>243</v>
      </c>
      <c r="AC8" s="301" t="s">
        <v>243</v>
      </c>
      <c r="AD8" s="301" t="s">
        <v>243</v>
      </c>
      <c r="AE8" s="301" t="s">
        <v>243</v>
      </c>
      <c r="AF8" s="301" t="s">
        <v>243</v>
      </c>
      <c r="AG8" s="301" t="s">
        <v>243</v>
      </c>
      <c r="AH8" s="301" t="s">
        <v>243</v>
      </c>
      <c r="AI8" s="301" t="s">
        <v>243</v>
      </c>
      <c r="AJ8" s="301" t="s">
        <v>243</v>
      </c>
      <c r="AK8" s="301" t="s">
        <v>243</v>
      </c>
      <c r="AL8" s="301" t="s">
        <v>243</v>
      </c>
      <c r="AM8" s="301" t="s">
        <v>243</v>
      </c>
      <c r="AN8" s="301" t="s">
        <v>243</v>
      </c>
    </row>
    <row r="9" spans="1:40" s="304" customFormat="1" ht="35.25" customHeight="1" x14ac:dyDescent="0.25">
      <c r="A9" s="534"/>
      <c r="B9" s="536"/>
      <c r="C9" s="529" t="s">
        <v>502</v>
      </c>
      <c r="D9" s="529" t="s">
        <v>503</v>
      </c>
      <c r="E9" s="529"/>
      <c r="F9" s="301" t="s">
        <v>243</v>
      </c>
      <c r="G9" s="301" t="s">
        <v>243</v>
      </c>
      <c r="H9" s="301" t="s">
        <v>243</v>
      </c>
      <c r="I9" s="301" t="s">
        <v>243</v>
      </c>
      <c r="J9" s="301" t="s">
        <v>243</v>
      </c>
      <c r="K9" s="301" t="s">
        <v>243</v>
      </c>
      <c r="L9" s="301" t="s">
        <v>243</v>
      </c>
      <c r="M9" s="301" t="s">
        <v>243</v>
      </c>
      <c r="N9" s="301" t="s">
        <v>243</v>
      </c>
      <c r="O9" s="301" t="s">
        <v>243</v>
      </c>
      <c r="P9" s="301" t="s">
        <v>243</v>
      </c>
      <c r="Q9" s="301" t="s">
        <v>243</v>
      </c>
      <c r="R9" s="301" t="s">
        <v>243</v>
      </c>
      <c r="S9" s="301" t="s">
        <v>243</v>
      </c>
      <c r="T9" s="301" t="s">
        <v>243</v>
      </c>
      <c r="U9" s="301" t="s">
        <v>243</v>
      </c>
      <c r="V9" s="301" t="s">
        <v>243</v>
      </c>
      <c r="W9" s="301" t="s">
        <v>243</v>
      </c>
      <c r="X9" s="301" t="s">
        <v>243</v>
      </c>
      <c r="Y9" s="301" t="s">
        <v>243</v>
      </c>
      <c r="Z9" s="301" t="s">
        <v>243</v>
      </c>
      <c r="AA9" s="301" t="s">
        <v>243</v>
      </c>
      <c r="AB9" s="301" t="s">
        <v>243</v>
      </c>
      <c r="AC9" s="301" t="s">
        <v>243</v>
      </c>
      <c r="AD9" s="301" t="s">
        <v>243</v>
      </c>
      <c r="AE9" s="301" t="s">
        <v>243</v>
      </c>
      <c r="AF9" s="301" t="s">
        <v>243</v>
      </c>
      <c r="AG9" s="301" t="s">
        <v>243</v>
      </c>
      <c r="AH9" s="301" t="s">
        <v>243</v>
      </c>
      <c r="AI9" s="301" t="s">
        <v>243</v>
      </c>
      <c r="AJ9" s="301" t="s">
        <v>243</v>
      </c>
      <c r="AK9" s="301" t="s">
        <v>243</v>
      </c>
      <c r="AL9" s="301" t="s">
        <v>243</v>
      </c>
      <c r="AM9" s="301" t="s">
        <v>243</v>
      </c>
      <c r="AN9" s="301" t="s">
        <v>243</v>
      </c>
    </row>
    <row r="10" spans="1:40" s="304" customFormat="1" ht="31.5" customHeight="1" x14ac:dyDescent="0.25">
      <c r="A10" s="534"/>
      <c r="B10" s="536"/>
      <c r="C10" s="529"/>
      <c r="D10" s="529" t="s">
        <v>504</v>
      </c>
      <c r="E10" s="529"/>
      <c r="F10" s="301">
        <v>2</v>
      </c>
      <c r="G10" s="301">
        <v>2</v>
      </c>
      <c r="H10" s="301" t="s">
        <v>243</v>
      </c>
      <c r="I10" s="301" t="s">
        <v>243</v>
      </c>
      <c r="J10" s="301" t="s">
        <v>243</v>
      </c>
      <c r="K10" s="301" t="s">
        <v>243</v>
      </c>
      <c r="L10" s="301" t="s">
        <v>243</v>
      </c>
      <c r="M10" s="301" t="s">
        <v>243</v>
      </c>
      <c r="N10" s="301" t="s">
        <v>243</v>
      </c>
      <c r="O10" s="301" t="s">
        <v>243</v>
      </c>
      <c r="P10" s="301" t="s">
        <v>243</v>
      </c>
      <c r="Q10" s="301" t="s">
        <v>243</v>
      </c>
      <c r="R10" s="301" t="s">
        <v>243</v>
      </c>
      <c r="S10" s="301" t="s">
        <v>243</v>
      </c>
      <c r="T10" s="301" t="s">
        <v>243</v>
      </c>
      <c r="U10" s="301" t="s">
        <v>243</v>
      </c>
      <c r="V10" s="301" t="s">
        <v>243</v>
      </c>
      <c r="W10" s="301" t="s">
        <v>243</v>
      </c>
      <c r="X10" s="301" t="s">
        <v>243</v>
      </c>
      <c r="Y10" s="301" t="s">
        <v>243</v>
      </c>
      <c r="Z10" s="301" t="s">
        <v>243</v>
      </c>
      <c r="AA10" s="301" t="s">
        <v>243</v>
      </c>
      <c r="AB10" s="301" t="s">
        <v>243</v>
      </c>
      <c r="AC10" s="301" t="s">
        <v>243</v>
      </c>
      <c r="AD10" s="301" t="s">
        <v>243</v>
      </c>
      <c r="AE10" s="301" t="s">
        <v>243</v>
      </c>
      <c r="AF10" s="301" t="s">
        <v>243</v>
      </c>
      <c r="AG10" s="301" t="s">
        <v>243</v>
      </c>
      <c r="AH10" s="301" t="s">
        <v>243</v>
      </c>
      <c r="AI10" s="301" t="s">
        <v>243</v>
      </c>
      <c r="AJ10" s="301" t="s">
        <v>243</v>
      </c>
      <c r="AK10" s="301" t="s">
        <v>243</v>
      </c>
      <c r="AL10" s="301" t="s">
        <v>243</v>
      </c>
      <c r="AM10" s="301" t="s">
        <v>243</v>
      </c>
      <c r="AN10" s="301" t="s">
        <v>243</v>
      </c>
    </row>
    <row r="11" spans="1:40" s="304" customFormat="1" ht="45" x14ac:dyDescent="0.25">
      <c r="A11" s="534"/>
      <c r="B11" s="536"/>
      <c r="C11" s="361" t="s">
        <v>505</v>
      </c>
      <c r="D11" s="529" t="s">
        <v>506</v>
      </c>
      <c r="E11" s="529"/>
      <c r="F11" s="301" t="s">
        <v>243</v>
      </c>
      <c r="G11" s="301" t="s">
        <v>243</v>
      </c>
      <c r="H11" s="301" t="s">
        <v>243</v>
      </c>
      <c r="I11" s="301" t="s">
        <v>243</v>
      </c>
      <c r="J11" s="366">
        <v>317</v>
      </c>
      <c r="K11" s="301" t="s">
        <v>243</v>
      </c>
      <c r="L11" s="301" t="s">
        <v>243</v>
      </c>
      <c r="M11" s="301" t="s">
        <v>243</v>
      </c>
      <c r="N11" s="301" t="s">
        <v>243</v>
      </c>
      <c r="O11" s="366">
        <v>343</v>
      </c>
      <c r="P11" s="301" t="s">
        <v>243</v>
      </c>
      <c r="Q11" s="301" t="s">
        <v>243</v>
      </c>
      <c r="R11" s="301" t="s">
        <v>243</v>
      </c>
      <c r="S11" s="301" t="s">
        <v>243</v>
      </c>
      <c r="T11" s="366">
        <v>309</v>
      </c>
      <c r="U11" s="301" t="s">
        <v>243</v>
      </c>
      <c r="V11" s="301" t="s">
        <v>243</v>
      </c>
      <c r="W11" s="301" t="s">
        <v>243</v>
      </c>
      <c r="X11" s="301" t="s">
        <v>243</v>
      </c>
      <c r="Y11" s="366">
        <v>501</v>
      </c>
      <c r="Z11" s="301" t="s">
        <v>243</v>
      </c>
      <c r="AA11" s="301" t="s">
        <v>243</v>
      </c>
      <c r="AB11" s="301" t="s">
        <v>243</v>
      </c>
      <c r="AC11" s="301" t="s">
        <v>243</v>
      </c>
      <c r="AD11" s="366">
        <v>490</v>
      </c>
      <c r="AE11" s="301" t="s">
        <v>243</v>
      </c>
      <c r="AF11" s="301" t="s">
        <v>243</v>
      </c>
      <c r="AG11" s="301" t="s">
        <v>243</v>
      </c>
      <c r="AH11" s="301" t="s">
        <v>243</v>
      </c>
      <c r="AI11" s="366">
        <v>1382</v>
      </c>
      <c r="AJ11" s="301" t="s">
        <v>243</v>
      </c>
      <c r="AK11" s="301" t="s">
        <v>243</v>
      </c>
      <c r="AL11" s="301" t="s">
        <v>243</v>
      </c>
      <c r="AM11" s="301" t="s">
        <v>243</v>
      </c>
      <c r="AN11" s="366">
        <v>1693</v>
      </c>
    </row>
    <row r="12" spans="1:40" s="304" customFormat="1" ht="15" customHeight="1" x14ac:dyDescent="0.25">
      <c r="A12" s="534"/>
      <c r="B12" s="528" t="s">
        <v>507</v>
      </c>
      <c r="C12" s="529" t="s">
        <v>497</v>
      </c>
      <c r="D12" s="529" t="s">
        <v>498</v>
      </c>
      <c r="E12" s="360" t="s">
        <v>491</v>
      </c>
      <c r="F12" s="301" t="s">
        <v>243</v>
      </c>
      <c r="G12" s="301" t="s">
        <v>243</v>
      </c>
      <c r="H12" s="301" t="s">
        <v>243</v>
      </c>
      <c r="I12" s="301" t="s">
        <v>243</v>
      </c>
      <c r="J12" s="301" t="s">
        <v>243</v>
      </c>
      <c r="K12" s="301" t="s">
        <v>243</v>
      </c>
      <c r="L12" s="301" t="s">
        <v>243</v>
      </c>
      <c r="M12" s="301" t="s">
        <v>243</v>
      </c>
      <c r="N12" s="301" t="s">
        <v>243</v>
      </c>
      <c r="O12" s="301" t="s">
        <v>243</v>
      </c>
      <c r="P12" s="301" t="s">
        <v>243</v>
      </c>
      <c r="Q12" s="301" t="s">
        <v>243</v>
      </c>
      <c r="R12" s="301" t="s">
        <v>243</v>
      </c>
      <c r="S12" s="301" t="s">
        <v>243</v>
      </c>
      <c r="T12" s="301" t="s">
        <v>243</v>
      </c>
      <c r="U12" s="301" t="s">
        <v>243</v>
      </c>
      <c r="V12" s="301" t="s">
        <v>243</v>
      </c>
      <c r="W12" s="301" t="s">
        <v>243</v>
      </c>
      <c r="X12" s="301" t="s">
        <v>243</v>
      </c>
      <c r="Y12" s="301" t="s">
        <v>243</v>
      </c>
      <c r="Z12" s="301" t="s">
        <v>243</v>
      </c>
      <c r="AA12" s="301" t="s">
        <v>243</v>
      </c>
      <c r="AB12" s="301" t="s">
        <v>243</v>
      </c>
      <c r="AC12" s="301" t="s">
        <v>243</v>
      </c>
      <c r="AD12" s="301" t="s">
        <v>243</v>
      </c>
      <c r="AE12" s="301" t="s">
        <v>243</v>
      </c>
      <c r="AF12" s="301" t="s">
        <v>243</v>
      </c>
      <c r="AG12" s="301" t="s">
        <v>243</v>
      </c>
      <c r="AH12" s="301" t="s">
        <v>243</v>
      </c>
      <c r="AI12" s="301" t="s">
        <v>243</v>
      </c>
      <c r="AJ12" s="301" t="s">
        <v>243</v>
      </c>
      <c r="AK12" s="301" t="s">
        <v>243</v>
      </c>
      <c r="AL12" s="301" t="s">
        <v>243</v>
      </c>
      <c r="AM12" s="301" t="s">
        <v>243</v>
      </c>
      <c r="AN12" s="301" t="s">
        <v>243</v>
      </c>
    </row>
    <row r="13" spans="1:40" s="304" customFormat="1" ht="30" x14ac:dyDescent="0.25">
      <c r="A13" s="534"/>
      <c r="B13" s="528"/>
      <c r="C13" s="529"/>
      <c r="D13" s="529"/>
      <c r="E13" s="360" t="s">
        <v>499</v>
      </c>
      <c r="F13" s="301" t="s">
        <v>243</v>
      </c>
      <c r="G13" s="301" t="s">
        <v>243</v>
      </c>
      <c r="H13" s="301" t="s">
        <v>243</v>
      </c>
      <c r="I13" s="301" t="s">
        <v>243</v>
      </c>
      <c r="J13" s="301" t="s">
        <v>243</v>
      </c>
      <c r="K13" s="301" t="s">
        <v>243</v>
      </c>
      <c r="L13" s="301" t="s">
        <v>243</v>
      </c>
      <c r="M13" s="301" t="s">
        <v>243</v>
      </c>
      <c r="N13" s="301" t="s">
        <v>243</v>
      </c>
      <c r="O13" s="301" t="s">
        <v>243</v>
      </c>
      <c r="P13" s="301" t="s">
        <v>243</v>
      </c>
      <c r="Q13" s="301" t="s">
        <v>243</v>
      </c>
      <c r="R13" s="301" t="s">
        <v>243</v>
      </c>
      <c r="S13" s="301" t="s">
        <v>243</v>
      </c>
      <c r="T13" s="301" t="s">
        <v>243</v>
      </c>
      <c r="U13" s="301" t="s">
        <v>243</v>
      </c>
      <c r="V13" s="301" t="s">
        <v>243</v>
      </c>
      <c r="W13" s="301" t="s">
        <v>243</v>
      </c>
      <c r="X13" s="301" t="s">
        <v>243</v>
      </c>
      <c r="Y13" s="301" t="s">
        <v>243</v>
      </c>
      <c r="Z13" s="301" t="s">
        <v>243</v>
      </c>
      <c r="AA13" s="301" t="s">
        <v>243</v>
      </c>
      <c r="AB13" s="301" t="s">
        <v>243</v>
      </c>
      <c r="AC13" s="301" t="s">
        <v>243</v>
      </c>
      <c r="AD13" s="301" t="s">
        <v>243</v>
      </c>
      <c r="AE13" s="301" t="s">
        <v>243</v>
      </c>
      <c r="AF13" s="301" t="s">
        <v>243</v>
      </c>
      <c r="AG13" s="301" t="s">
        <v>243</v>
      </c>
      <c r="AH13" s="301" t="s">
        <v>243</v>
      </c>
      <c r="AI13" s="301" t="s">
        <v>243</v>
      </c>
      <c r="AJ13" s="301" t="s">
        <v>243</v>
      </c>
      <c r="AK13" s="301" t="s">
        <v>243</v>
      </c>
      <c r="AL13" s="301" t="s">
        <v>243</v>
      </c>
      <c r="AM13" s="301" t="s">
        <v>243</v>
      </c>
      <c r="AN13" s="301" t="s">
        <v>243</v>
      </c>
    </row>
    <row r="14" spans="1:40" s="304" customFormat="1" ht="30" x14ac:dyDescent="0.25">
      <c r="A14" s="534"/>
      <c r="B14" s="528"/>
      <c r="C14" s="529"/>
      <c r="D14" s="529"/>
      <c r="E14" s="360" t="s">
        <v>500</v>
      </c>
      <c r="F14" s="301" t="s">
        <v>243</v>
      </c>
      <c r="G14" s="301" t="s">
        <v>243</v>
      </c>
      <c r="H14" s="301" t="s">
        <v>243</v>
      </c>
      <c r="I14" s="301" t="s">
        <v>243</v>
      </c>
      <c r="J14" s="301" t="s">
        <v>243</v>
      </c>
      <c r="K14" s="301" t="s">
        <v>243</v>
      </c>
      <c r="L14" s="301" t="s">
        <v>243</v>
      </c>
      <c r="M14" s="301" t="s">
        <v>243</v>
      </c>
      <c r="N14" s="301" t="s">
        <v>243</v>
      </c>
      <c r="O14" s="301" t="s">
        <v>243</v>
      </c>
      <c r="P14" s="301" t="s">
        <v>243</v>
      </c>
      <c r="Q14" s="301" t="s">
        <v>243</v>
      </c>
      <c r="R14" s="301" t="s">
        <v>243</v>
      </c>
      <c r="S14" s="301" t="s">
        <v>243</v>
      </c>
      <c r="T14" s="301" t="s">
        <v>243</v>
      </c>
      <c r="U14" s="301" t="s">
        <v>243</v>
      </c>
      <c r="V14" s="301" t="s">
        <v>243</v>
      </c>
      <c r="W14" s="301" t="s">
        <v>243</v>
      </c>
      <c r="X14" s="301" t="s">
        <v>243</v>
      </c>
      <c r="Y14" s="301" t="s">
        <v>243</v>
      </c>
      <c r="Z14" s="301" t="s">
        <v>243</v>
      </c>
      <c r="AA14" s="301" t="s">
        <v>243</v>
      </c>
      <c r="AB14" s="301" t="s">
        <v>243</v>
      </c>
      <c r="AC14" s="301" t="s">
        <v>243</v>
      </c>
      <c r="AD14" s="301" t="s">
        <v>243</v>
      </c>
      <c r="AE14" s="301" t="s">
        <v>243</v>
      </c>
      <c r="AF14" s="301" t="s">
        <v>243</v>
      </c>
      <c r="AG14" s="301" t="s">
        <v>243</v>
      </c>
      <c r="AH14" s="301" t="s">
        <v>243</v>
      </c>
      <c r="AI14" s="301" t="s">
        <v>243</v>
      </c>
      <c r="AJ14" s="301" t="s">
        <v>243</v>
      </c>
      <c r="AK14" s="301" t="s">
        <v>243</v>
      </c>
      <c r="AL14" s="301" t="s">
        <v>243</v>
      </c>
      <c r="AM14" s="301" t="s">
        <v>243</v>
      </c>
      <c r="AN14" s="301" t="s">
        <v>243</v>
      </c>
    </row>
    <row r="15" spans="1:40" s="304" customFormat="1" x14ac:dyDescent="0.25">
      <c r="A15" s="534"/>
      <c r="B15" s="528"/>
      <c r="C15" s="529"/>
      <c r="D15" s="529" t="s">
        <v>501</v>
      </c>
      <c r="E15" s="529"/>
      <c r="F15" s="301" t="s">
        <v>243</v>
      </c>
      <c r="G15" s="301" t="s">
        <v>243</v>
      </c>
      <c r="H15" s="301" t="s">
        <v>243</v>
      </c>
      <c r="I15" s="301" t="s">
        <v>243</v>
      </c>
      <c r="J15" s="301" t="s">
        <v>243</v>
      </c>
      <c r="K15" s="301" t="s">
        <v>243</v>
      </c>
      <c r="L15" s="301" t="s">
        <v>243</v>
      </c>
      <c r="M15" s="301" t="s">
        <v>243</v>
      </c>
      <c r="N15" s="301" t="s">
        <v>243</v>
      </c>
      <c r="O15" s="301" t="s">
        <v>243</v>
      </c>
      <c r="P15" s="301" t="s">
        <v>243</v>
      </c>
      <c r="Q15" s="301" t="s">
        <v>243</v>
      </c>
      <c r="R15" s="301" t="s">
        <v>243</v>
      </c>
      <c r="S15" s="301" t="s">
        <v>243</v>
      </c>
      <c r="T15" s="301" t="s">
        <v>243</v>
      </c>
      <c r="U15" s="301" t="s">
        <v>243</v>
      </c>
      <c r="V15" s="301" t="s">
        <v>243</v>
      </c>
      <c r="W15" s="301" t="s">
        <v>243</v>
      </c>
      <c r="X15" s="301" t="s">
        <v>243</v>
      </c>
      <c r="Y15" s="301" t="s">
        <v>243</v>
      </c>
      <c r="Z15" s="301" t="s">
        <v>243</v>
      </c>
      <c r="AA15" s="301" t="s">
        <v>243</v>
      </c>
      <c r="AB15" s="301" t="s">
        <v>243</v>
      </c>
      <c r="AC15" s="301" t="s">
        <v>243</v>
      </c>
      <c r="AD15" s="301" t="s">
        <v>243</v>
      </c>
      <c r="AE15" s="301" t="s">
        <v>243</v>
      </c>
      <c r="AF15" s="301" t="s">
        <v>243</v>
      </c>
      <c r="AG15" s="301" t="s">
        <v>243</v>
      </c>
      <c r="AH15" s="301" t="s">
        <v>243</v>
      </c>
      <c r="AI15" s="301" t="s">
        <v>243</v>
      </c>
      <c r="AJ15" s="301" t="s">
        <v>243</v>
      </c>
      <c r="AK15" s="301" t="s">
        <v>243</v>
      </c>
      <c r="AL15" s="301" t="s">
        <v>243</v>
      </c>
      <c r="AM15" s="301" t="s">
        <v>243</v>
      </c>
      <c r="AN15" s="301" t="s">
        <v>243</v>
      </c>
    </row>
    <row r="16" spans="1:40" s="304" customFormat="1" ht="33" customHeight="1" x14ac:dyDescent="0.25">
      <c r="A16" s="534"/>
      <c r="B16" s="528"/>
      <c r="C16" s="529" t="s">
        <v>502</v>
      </c>
      <c r="D16" s="529" t="s">
        <v>503</v>
      </c>
      <c r="E16" s="529"/>
      <c r="F16" s="301" t="s">
        <v>243</v>
      </c>
      <c r="G16" s="301" t="s">
        <v>243</v>
      </c>
      <c r="H16" s="301" t="s">
        <v>243</v>
      </c>
      <c r="I16" s="301" t="s">
        <v>243</v>
      </c>
      <c r="J16" s="301" t="s">
        <v>243</v>
      </c>
      <c r="K16" s="301" t="s">
        <v>243</v>
      </c>
      <c r="L16" s="301" t="s">
        <v>243</v>
      </c>
      <c r="M16" s="301" t="s">
        <v>243</v>
      </c>
      <c r="N16" s="301" t="s">
        <v>243</v>
      </c>
      <c r="O16" s="301" t="s">
        <v>243</v>
      </c>
      <c r="P16" s="301" t="s">
        <v>243</v>
      </c>
      <c r="Q16" s="301" t="s">
        <v>243</v>
      </c>
      <c r="R16" s="301" t="s">
        <v>243</v>
      </c>
      <c r="S16" s="301" t="s">
        <v>243</v>
      </c>
      <c r="T16" s="301" t="s">
        <v>243</v>
      </c>
      <c r="U16" s="301" t="s">
        <v>243</v>
      </c>
      <c r="V16" s="301" t="s">
        <v>243</v>
      </c>
      <c r="W16" s="301" t="s">
        <v>243</v>
      </c>
      <c r="X16" s="301" t="s">
        <v>243</v>
      </c>
      <c r="Y16" s="301" t="s">
        <v>243</v>
      </c>
      <c r="Z16" s="301" t="s">
        <v>243</v>
      </c>
      <c r="AA16" s="301" t="s">
        <v>243</v>
      </c>
      <c r="AB16" s="301" t="s">
        <v>243</v>
      </c>
      <c r="AC16" s="301" t="s">
        <v>243</v>
      </c>
      <c r="AD16" s="301" t="s">
        <v>243</v>
      </c>
      <c r="AE16" s="301" t="s">
        <v>243</v>
      </c>
      <c r="AF16" s="301" t="s">
        <v>243</v>
      </c>
      <c r="AG16" s="301" t="s">
        <v>243</v>
      </c>
      <c r="AH16" s="301" t="s">
        <v>243</v>
      </c>
      <c r="AI16" s="301" t="s">
        <v>243</v>
      </c>
      <c r="AJ16" s="301" t="s">
        <v>243</v>
      </c>
      <c r="AK16" s="301" t="s">
        <v>243</v>
      </c>
      <c r="AL16" s="301" t="s">
        <v>243</v>
      </c>
      <c r="AM16" s="301" t="s">
        <v>243</v>
      </c>
      <c r="AN16" s="301" t="s">
        <v>243</v>
      </c>
    </row>
    <row r="17" spans="1:40" s="304" customFormat="1" ht="31.5" customHeight="1" x14ac:dyDescent="0.25">
      <c r="A17" s="534"/>
      <c r="B17" s="528"/>
      <c r="C17" s="529"/>
      <c r="D17" s="529" t="s">
        <v>504</v>
      </c>
      <c r="E17" s="529"/>
      <c r="F17" s="301" t="s">
        <v>243</v>
      </c>
      <c r="G17" s="301" t="s">
        <v>243</v>
      </c>
      <c r="H17" s="301" t="s">
        <v>243</v>
      </c>
      <c r="I17" s="301" t="s">
        <v>243</v>
      </c>
      <c r="J17" s="301" t="s">
        <v>243</v>
      </c>
      <c r="K17" s="301" t="s">
        <v>243</v>
      </c>
      <c r="L17" s="301" t="s">
        <v>243</v>
      </c>
      <c r="M17" s="301" t="s">
        <v>243</v>
      </c>
      <c r="N17" s="301" t="s">
        <v>243</v>
      </c>
      <c r="O17" s="301" t="s">
        <v>243</v>
      </c>
      <c r="P17" s="301" t="s">
        <v>243</v>
      </c>
      <c r="Q17" s="301" t="s">
        <v>243</v>
      </c>
      <c r="R17" s="301" t="s">
        <v>243</v>
      </c>
      <c r="S17" s="301" t="s">
        <v>243</v>
      </c>
      <c r="T17" s="301" t="s">
        <v>243</v>
      </c>
      <c r="U17" s="301" t="s">
        <v>243</v>
      </c>
      <c r="V17" s="301" t="s">
        <v>243</v>
      </c>
      <c r="W17" s="301" t="s">
        <v>243</v>
      </c>
      <c r="X17" s="301" t="s">
        <v>243</v>
      </c>
      <c r="Y17" s="301" t="s">
        <v>243</v>
      </c>
      <c r="Z17" s="301" t="s">
        <v>243</v>
      </c>
      <c r="AA17" s="301" t="s">
        <v>243</v>
      </c>
      <c r="AB17" s="301" t="s">
        <v>243</v>
      </c>
      <c r="AC17" s="301" t="s">
        <v>243</v>
      </c>
      <c r="AD17" s="301" t="s">
        <v>243</v>
      </c>
      <c r="AE17" s="301" t="s">
        <v>243</v>
      </c>
      <c r="AF17" s="301" t="s">
        <v>243</v>
      </c>
      <c r="AG17" s="301" t="s">
        <v>243</v>
      </c>
      <c r="AH17" s="301" t="s">
        <v>243</v>
      </c>
      <c r="AI17" s="301" t="s">
        <v>243</v>
      </c>
      <c r="AJ17" s="301" t="s">
        <v>243</v>
      </c>
      <c r="AK17" s="301" t="s">
        <v>243</v>
      </c>
      <c r="AL17" s="301" t="s">
        <v>243</v>
      </c>
      <c r="AM17" s="301" t="s">
        <v>243</v>
      </c>
      <c r="AN17" s="301" t="s">
        <v>243</v>
      </c>
    </row>
    <row r="18" spans="1:40" s="304" customFormat="1" ht="45" x14ac:dyDescent="0.25">
      <c r="A18" s="534"/>
      <c r="B18" s="528"/>
      <c r="C18" s="361" t="s">
        <v>505</v>
      </c>
      <c r="D18" s="531" t="s">
        <v>506</v>
      </c>
      <c r="E18" s="532"/>
      <c r="F18" s="301" t="s">
        <v>243</v>
      </c>
      <c r="G18" s="301" t="s">
        <v>243</v>
      </c>
      <c r="H18" s="301" t="s">
        <v>243</v>
      </c>
      <c r="I18" s="301" t="s">
        <v>243</v>
      </c>
      <c r="J18" s="366">
        <v>143</v>
      </c>
      <c r="K18" s="301" t="s">
        <v>243</v>
      </c>
      <c r="L18" s="301" t="s">
        <v>243</v>
      </c>
      <c r="M18" s="301" t="s">
        <v>243</v>
      </c>
      <c r="N18" s="301" t="s">
        <v>243</v>
      </c>
      <c r="O18" s="366">
        <v>3112</v>
      </c>
      <c r="P18" s="301" t="s">
        <v>243</v>
      </c>
      <c r="Q18" s="301" t="s">
        <v>243</v>
      </c>
      <c r="R18" s="301" t="s">
        <v>243</v>
      </c>
      <c r="S18" s="301" t="s">
        <v>243</v>
      </c>
      <c r="T18" s="366">
        <v>3080</v>
      </c>
      <c r="U18" s="301" t="s">
        <v>243</v>
      </c>
      <c r="V18" s="301" t="s">
        <v>243</v>
      </c>
      <c r="W18" s="301" t="s">
        <v>243</v>
      </c>
      <c r="X18" s="301" t="s">
        <v>243</v>
      </c>
      <c r="Y18" s="366">
        <v>4093</v>
      </c>
      <c r="Z18" s="301" t="s">
        <v>243</v>
      </c>
      <c r="AA18" s="301" t="s">
        <v>243</v>
      </c>
      <c r="AB18" s="301" t="s">
        <v>243</v>
      </c>
      <c r="AC18" s="301" t="s">
        <v>243</v>
      </c>
      <c r="AD18" s="366">
        <v>3990</v>
      </c>
      <c r="AE18" s="301" t="s">
        <v>243</v>
      </c>
      <c r="AF18" s="301" t="s">
        <v>243</v>
      </c>
      <c r="AG18" s="301" t="s">
        <v>243</v>
      </c>
      <c r="AH18" s="301" t="s">
        <v>243</v>
      </c>
      <c r="AI18" s="366">
        <v>4000</v>
      </c>
      <c r="AJ18" s="301" t="s">
        <v>243</v>
      </c>
      <c r="AK18" s="301" t="s">
        <v>243</v>
      </c>
      <c r="AL18" s="301" t="s">
        <v>243</v>
      </c>
      <c r="AM18" s="301" t="s">
        <v>243</v>
      </c>
      <c r="AN18" s="366">
        <v>5000</v>
      </c>
    </row>
    <row r="19" spans="1:40" s="304" customFormat="1" ht="15" customHeight="1" x14ac:dyDescent="0.25">
      <c r="A19" s="534"/>
      <c r="B19" s="528" t="s">
        <v>508</v>
      </c>
      <c r="C19" s="529" t="s">
        <v>497</v>
      </c>
      <c r="D19" s="529" t="s">
        <v>498</v>
      </c>
      <c r="E19" s="360" t="s">
        <v>491</v>
      </c>
      <c r="F19" s="301" t="s">
        <v>243</v>
      </c>
      <c r="G19" s="301" t="s">
        <v>243</v>
      </c>
      <c r="H19" s="301" t="s">
        <v>243</v>
      </c>
      <c r="I19" s="301" t="s">
        <v>243</v>
      </c>
      <c r="J19" s="301" t="s">
        <v>243</v>
      </c>
      <c r="K19" s="301" t="s">
        <v>243</v>
      </c>
      <c r="L19" s="301" t="s">
        <v>243</v>
      </c>
      <c r="M19" s="301" t="s">
        <v>243</v>
      </c>
      <c r="N19" s="301" t="s">
        <v>243</v>
      </c>
      <c r="O19" s="301" t="s">
        <v>243</v>
      </c>
      <c r="P19" s="301" t="s">
        <v>243</v>
      </c>
      <c r="Q19" s="301" t="s">
        <v>243</v>
      </c>
      <c r="R19" s="301" t="s">
        <v>243</v>
      </c>
      <c r="S19" s="301" t="s">
        <v>243</v>
      </c>
      <c r="T19" s="301" t="s">
        <v>243</v>
      </c>
      <c r="U19" s="301" t="s">
        <v>243</v>
      </c>
      <c r="V19" s="301" t="s">
        <v>243</v>
      </c>
      <c r="W19" s="301" t="s">
        <v>243</v>
      </c>
      <c r="X19" s="301" t="s">
        <v>243</v>
      </c>
      <c r="Y19" s="301" t="s">
        <v>243</v>
      </c>
      <c r="Z19" s="301" t="s">
        <v>243</v>
      </c>
      <c r="AA19" s="301" t="s">
        <v>243</v>
      </c>
      <c r="AB19" s="301" t="s">
        <v>243</v>
      </c>
      <c r="AC19" s="301" t="s">
        <v>243</v>
      </c>
      <c r="AD19" s="301" t="s">
        <v>243</v>
      </c>
      <c r="AE19" s="301" t="s">
        <v>243</v>
      </c>
      <c r="AF19" s="301" t="s">
        <v>243</v>
      </c>
      <c r="AG19" s="301" t="s">
        <v>243</v>
      </c>
      <c r="AH19" s="301" t="s">
        <v>243</v>
      </c>
      <c r="AI19" s="301" t="s">
        <v>243</v>
      </c>
      <c r="AJ19" s="301" t="s">
        <v>243</v>
      </c>
      <c r="AK19" s="301" t="s">
        <v>243</v>
      </c>
      <c r="AL19" s="301" t="s">
        <v>243</v>
      </c>
      <c r="AM19" s="301" t="s">
        <v>243</v>
      </c>
      <c r="AN19" s="301" t="s">
        <v>243</v>
      </c>
    </row>
    <row r="20" spans="1:40" s="304" customFormat="1" ht="30" x14ac:dyDescent="0.25">
      <c r="A20" s="534"/>
      <c r="B20" s="528"/>
      <c r="C20" s="529"/>
      <c r="D20" s="529"/>
      <c r="E20" s="360" t="s">
        <v>499</v>
      </c>
      <c r="F20" s="301" t="s">
        <v>243</v>
      </c>
      <c r="G20" s="301" t="s">
        <v>243</v>
      </c>
      <c r="H20" s="301" t="s">
        <v>243</v>
      </c>
      <c r="I20" s="301" t="s">
        <v>243</v>
      </c>
      <c r="J20" s="301" t="s">
        <v>243</v>
      </c>
      <c r="K20" s="301" t="s">
        <v>243</v>
      </c>
      <c r="L20" s="301" t="s">
        <v>243</v>
      </c>
      <c r="M20" s="301" t="s">
        <v>243</v>
      </c>
      <c r="N20" s="301" t="s">
        <v>243</v>
      </c>
      <c r="O20" s="301" t="s">
        <v>243</v>
      </c>
      <c r="P20" s="301" t="s">
        <v>243</v>
      </c>
      <c r="Q20" s="301" t="s">
        <v>243</v>
      </c>
      <c r="R20" s="301" t="s">
        <v>243</v>
      </c>
      <c r="S20" s="301" t="s">
        <v>243</v>
      </c>
      <c r="T20" s="301" t="s">
        <v>243</v>
      </c>
      <c r="U20" s="301" t="s">
        <v>243</v>
      </c>
      <c r="V20" s="301" t="s">
        <v>243</v>
      </c>
      <c r="W20" s="301" t="s">
        <v>243</v>
      </c>
      <c r="X20" s="301" t="s">
        <v>243</v>
      </c>
      <c r="Y20" s="301" t="s">
        <v>243</v>
      </c>
      <c r="Z20" s="301" t="s">
        <v>243</v>
      </c>
      <c r="AA20" s="301" t="s">
        <v>243</v>
      </c>
      <c r="AB20" s="301" t="s">
        <v>243</v>
      </c>
      <c r="AC20" s="301" t="s">
        <v>243</v>
      </c>
      <c r="AD20" s="301" t="s">
        <v>243</v>
      </c>
      <c r="AE20" s="301" t="s">
        <v>243</v>
      </c>
      <c r="AF20" s="301" t="s">
        <v>243</v>
      </c>
      <c r="AG20" s="301" t="s">
        <v>243</v>
      </c>
      <c r="AH20" s="301" t="s">
        <v>243</v>
      </c>
      <c r="AI20" s="301" t="s">
        <v>243</v>
      </c>
      <c r="AJ20" s="301" t="s">
        <v>243</v>
      </c>
      <c r="AK20" s="301" t="s">
        <v>243</v>
      </c>
      <c r="AL20" s="301" t="s">
        <v>243</v>
      </c>
      <c r="AM20" s="301" t="s">
        <v>243</v>
      </c>
      <c r="AN20" s="301" t="s">
        <v>243</v>
      </c>
    </row>
    <row r="21" spans="1:40" s="304" customFormat="1" ht="30" x14ac:dyDescent="0.25">
      <c r="A21" s="534"/>
      <c r="B21" s="528"/>
      <c r="C21" s="529"/>
      <c r="D21" s="529"/>
      <c r="E21" s="360" t="s">
        <v>500</v>
      </c>
      <c r="F21" s="301" t="s">
        <v>243</v>
      </c>
      <c r="G21" s="301" t="s">
        <v>243</v>
      </c>
      <c r="H21" s="301" t="s">
        <v>243</v>
      </c>
      <c r="I21" s="301" t="s">
        <v>243</v>
      </c>
      <c r="J21" s="301" t="s">
        <v>243</v>
      </c>
      <c r="K21" s="301" t="s">
        <v>243</v>
      </c>
      <c r="L21" s="301" t="s">
        <v>243</v>
      </c>
      <c r="M21" s="301" t="s">
        <v>243</v>
      </c>
      <c r="N21" s="301" t="s">
        <v>243</v>
      </c>
      <c r="O21" s="301" t="s">
        <v>243</v>
      </c>
      <c r="P21" s="301" t="s">
        <v>243</v>
      </c>
      <c r="Q21" s="301" t="s">
        <v>243</v>
      </c>
      <c r="R21" s="301" t="s">
        <v>243</v>
      </c>
      <c r="S21" s="301" t="s">
        <v>243</v>
      </c>
      <c r="T21" s="301" t="s">
        <v>243</v>
      </c>
      <c r="U21" s="301" t="s">
        <v>243</v>
      </c>
      <c r="V21" s="301" t="s">
        <v>243</v>
      </c>
      <c r="W21" s="301" t="s">
        <v>243</v>
      </c>
      <c r="X21" s="301" t="s">
        <v>243</v>
      </c>
      <c r="Y21" s="301" t="s">
        <v>243</v>
      </c>
      <c r="Z21" s="301" t="s">
        <v>243</v>
      </c>
      <c r="AA21" s="301" t="s">
        <v>243</v>
      </c>
      <c r="AB21" s="301" t="s">
        <v>243</v>
      </c>
      <c r="AC21" s="301" t="s">
        <v>243</v>
      </c>
      <c r="AD21" s="301" t="s">
        <v>243</v>
      </c>
      <c r="AE21" s="301" t="s">
        <v>243</v>
      </c>
      <c r="AF21" s="301" t="s">
        <v>243</v>
      </c>
      <c r="AG21" s="301" t="s">
        <v>243</v>
      </c>
      <c r="AH21" s="301" t="s">
        <v>243</v>
      </c>
      <c r="AI21" s="301" t="s">
        <v>243</v>
      </c>
      <c r="AJ21" s="301" t="s">
        <v>243</v>
      </c>
      <c r="AK21" s="301" t="s">
        <v>243</v>
      </c>
      <c r="AL21" s="301" t="s">
        <v>243</v>
      </c>
      <c r="AM21" s="301" t="s">
        <v>243</v>
      </c>
      <c r="AN21" s="301" t="s">
        <v>243</v>
      </c>
    </row>
    <row r="22" spans="1:40" s="304" customFormat="1" x14ac:dyDescent="0.25">
      <c r="A22" s="534"/>
      <c r="B22" s="528"/>
      <c r="C22" s="529"/>
      <c r="D22" s="529" t="s">
        <v>501</v>
      </c>
      <c r="E22" s="529"/>
      <c r="F22" s="301" t="s">
        <v>243</v>
      </c>
      <c r="G22" s="301" t="s">
        <v>243</v>
      </c>
      <c r="H22" s="301" t="s">
        <v>243</v>
      </c>
      <c r="I22" s="301" t="s">
        <v>243</v>
      </c>
      <c r="J22" s="301" t="s">
        <v>243</v>
      </c>
      <c r="K22" s="301" t="s">
        <v>243</v>
      </c>
      <c r="L22" s="301" t="s">
        <v>243</v>
      </c>
      <c r="M22" s="301" t="s">
        <v>243</v>
      </c>
      <c r="N22" s="301" t="s">
        <v>243</v>
      </c>
      <c r="O22" s="301" t="s">
        <v>243</v>
      </c>
      <c r="P22" s="301" t="s">
        <v>243</v>
      </c>
      <c r="Q22" s="301" t="s">
        <v>243</v>
      </c>
      <c r="R22" s="301" t="s">
        <v>243</v>
      </c>
      <c r="S22" s="301" t="s">
        <v>243</v>
      </c>
      <c r="T22" s="301" t="s">
        <v>243</v>
      </c>
      <c r="U22" s="301" t="s">
        <v>243</v>
      </c>
      <c r="V22" s="301" t="s">
        <v>243</v>
      </c>
      <c r="W22" s="301" t="s">
        <v>243</v>
      </c>
      <c r="X22" s="301" t="s">
        <v>243</v>
      </c>
      <c r="Y22" s="301" t="s">
        <v>243</v>
      </c>
      <c r="Z22" s="301" t="s">
        <v>243</v>
      </c>
      <c r="AA22" s="301" t="s">
        <v>243</v>
      </c>
      <c r="AB22" s="301" t="s">
        <v>243</v>
      </c>
      <c r="AC22" s="301" t="s">
        <v>243</v>
      </c>
      <c r="AD22" s="301" t="s">
        <v>243</v>
      </c>
      <c r="AE22" s="301" t="s">
        <v>243</v>
      </c>
      <c r="AF22" s="301" t="s">
        <v>243</v>
      </c>
      <c r="AG22" s="301" t="s">
        <v>243</v>
      </c>
      <c r="AH22" s="301" t="s">
        <v>243</v>
      </c>
      <c r="AI22" s="301" t="s">
        <v>243</v>
      </c>
      <c r="AJ22" s="301" t="s">
        <v>243</v>
      </c>
      <c r="AK22" s="301" t="s">
        <v>243</v>
      </c>
      <c r="AL22" s="301" t="s">
        <v>243</v>
      </c>
      <c r="AM22" s="301" t="s">
        <v>243</v>
      </c>
      <c r="AN22" s="301" t="s">
        <v>243</v>
      </c>
    </row>
    <row r="23" spans="1:40" s="304" customFormat="1" ht="29.25" customHeight="1" x14ac:dyDescent="0.25">
      <c r="A23" s="534"/>
      <c r="B23" s="528"/>
      <c r="C23" s="529" t="s">
        <v>502</v>
      </c>
      <c r="D23" s="529" t="s">
        <v>503</v>
      </c>
      <c r="E23" s="529"/>
      <c r="F23" s="301" t="s">
        <v>243</v>
      </c>
      <c r="G23" s="301" t="s">
        <v>243</v>
      </c>
      <c r="H23" s="301" t="s">
        <v>243</v>
      </c>
      <c r="I23" s="301" t="s">
        <v>243</v>
      </c>
      <c r="J23" s="301" t="s">
        <v>243</v>
      </c>
      <c r="K23" s="301" t="s">
        <v>243</v>
      </c>
      <c r="L23" s="301" t="s">
        <v>243</v>
      </c>
      <c r="M23" s="301" t="s">
        <v>243</v>
      </c>
      <c r="N23" s="301" t="s">
        <v>243</v>
      </c>
      <c r="O23" s="301" t="s">
        <v>243</v>
      </c>
      <c r="P23" s="301" t="s">
        <v>243</v>
      </c>
      <c r="Q23" s="301" t="s">
        <v>243</v>
      </c>
      <c r="R23" s="301" t="s">
        <v>243</v>
      </c>
      <c r="S23" s="301" t="s">
        <v>243</v>
      </c>
      <c r="T23" s="301" t="s">
        <v>243</v>
      </c>
      <c r="U23" s="301" t="s">
        <v>243</v>
      </c>
      <c r="V23" s="301" t="s">
        <v>243</v>
      </c>
      <c r="W23" s="301" t="s">
        <v>243</v>
      </c>
      <c r="X23" s="301" t="s">
        <v>243</v>
      </c>
      <c r="Y23" s="301" t="s">
        <v>243</v>
      </c>
      <c r="Z23" s="301" t="s">
        <v>243</v>
      </c>
      <c r="AA23" s="301" t="s">
        <v>243</v>
      </c>
      <c r="AB23" s="301" t="s">
        <v>243</v>
      </c>
      <c r="AC23" s="301" t="s">
        <v>243</v>
      </c>
      <c r="AD23" s="301" t="s">
        <v>243</v>
      </c>
      <c r="AE23" s="301" t="s">
        <v>243</v>
      </c>
      <c r="AF23" s="301" t="s">
        <v>243</v>
      </c>
      <c r="AG23" s="301" t="s">
        <v>243</v>
      </c>
      <c r="AH23" s="301" t="s">
        <v>243</v>
      </c>
      <c r="AI23" s="301" t="s">
        <v>243</v>
      </c>
      <c r="AJ23" s="301" t="s">
        <v>243</v>
      </c>
      <c r="AK23" s="301" t="s">
        <v>243</v>
      </c>
      <c r="AL23" s="301" t="s">
        <v>243</v>
      </c>
      <c r="AM23" s="301" t="s">
        <v>243</v>
      </c>
      <c r="AN23" s="301" t="s">
        <v>243</v>
      </c>
    </row>
    <row r="24" spans="1:40" s="304" customFormat="1" ht="29.25" customHeight="1" x14ac:dyDescent="0.25">
      <c r="A24" s="534"/>
      <c r="B24" s="528"/>
      <c r="C24" s="529"/>
      <c r="D24" s="529" t="s">
        <v>504</v>
      </c>
      <c r="E24" s="529"/>
      <c r="F24" s="301" t="s">
        <v>243</v>
      </c>
      <c r="G24" s="301" t="s">
        <v>243</v>
      </c>
      <c r="H24" s="301" t="s">
        <v>243</v>
      </c>
      <c r="I24" s="301" t="s">
        <v>243</v>
      </c>
      <c r="J24" s="301" t="s">
        <v>243</v>
      </c>
      <c r="K24" s="301" t="s">
        <v>243</v>
      </c>
      <c r="L24" s="301" t="s">
        <v>243</v>
      </c>
      <c r="M24" s="301" t="s">
        <v>243</v>
      </c>
      <c r="N24" s="301" t="s">
        <v>243</v>
      </c>
      <c r="O24" s="301" t="s">
        <v>243</v>
      </c>
      <c r="P24" s="301" t="s">
        <v>243</v>
      </c>
      <c r="Q24" s="301" t="s">
        <v>243</v>
      </c>
      <c r="R24" s="301" t="s">
        <v>243</v>
      </c>
      <c r="S24" s="301" t="s">
        <v>243</v>
      </c>
      <c r="T24" s="301" t="s">
        <v>243</v>
      </c>
      <c r="U24" s="301" t="s">
        <v>243</v>
      </c>
      <c r="V24" s="301" t="s">
        <v>243</v>
      </c>
      <c r="W24" s="301" t="s">
        <v>243</v>
      </c>
      <c r="X24" s="301" t="s">
        <v>243</v>
      </c>
      <c r="Y24" s="301" t="s">
        <v>243</v>
      </c>
      <c r="Z24" s="301" t="s">
        <v>243</v>
      </c>
      <c r="AA24" s="301" t="s">
        <v>243</v>
      </c>
      <c r="AB24" s="301" t="s">
        <v>243</v>
      </c>
      <c r="AC24" s="301" t="s">
        <v>243</v>
      </c>
      <c r="AD24" s="301" t="s">
        <v>243</v>
      </c>
      <c r="AE24" s="301" t="s">
        <v>243</v>
      </c>
      <c r="AF24" s="301" t="s">
        <v>243</v>
      </c>
      <c r="AG24" s="301" t="s">
        <v>243</v>
      </c>
      <c r="AH24" s="301" t="s">
        <v>243</v>
      </c>
      <c r="AI24" s="301" t="s">
        <v>243</v>
      </c>
      <c r="AJ24" s="301" t="s">
        <v>243</v>
      </c>
      <c r="AK24" s="301" t="s">
        <v>243</v>
      </c>
      <c r="AL24" s="301" t="s">
        <v>243</v>
      </c>
      <c r="AM24" s="301" t="s">
        <v>243</v>
      </c>
      <c r="AN24" s="301" t="s">
        <v>243</v>
      </c>
    </row>
    <row r="25" spans="1:40" s="304" customFormat="1" ht="45" customHeight="1" x14ac:dyDescent="0.25">
      <c r="A25" s="534"/>
      <c r="B25" s="528"/>
      <c r="C25" s="361" t="s">
        <v>505</v>
      </c>
      <c r="D25" s="529" t="s">
        <v>506</v>
      </c>
      <c r="E25" s="529"/>
      <c r="F25" s="301" t="s">
        <v>243</v>
      </c>
      <c r="G25" s="301" t="s">
        <v>243</v>
      </c>
      <c r="H25" s="301" t="s">
        <v>243</v>
      </c>
      <c r="I25" s="301" t="s">
        <v>243</v>
      </c>
      <c r="J25" s="366">
        <v>3651</v>
      </c>
      <c r="K25" s="301" t="s">
        <v>243</v>
      </c>
      <c r="L25" s="301" t="s">
        <v>243</v>
      </c>
      <c r="M25" s="301" t="s">
        <v>243</v>
      </c>
      <c r="N25" s="301" t="s">
        <v>243</v>
      </c>
      <c r="O25" s="366">
        <v>30112</v>
      </c>
      <c r="P25" s="301" t="s">
        <v>243</v>
      </c>
      <c r="Q25" s="301" t="s">
        <v>243</v>
      </c>
      <c r="R25" s="301" t="s">
        <v>243</v>
      </c>
      <c r="S25" s="301" t="s">
        <v>243</v>
      </c>
      <c r="T25" s="366">
        <v>29989</v>
      </c>
      <c r="U25" s="301" t="s">
        <v>243</v>
      </c>
      <c r="V25" s="301" t="s">
        <v>243</v>
      </c>
      <c r="W25" s="301" t="s">
        <v>243</v>
      </c>
      <c r="X25" s="301" t="s">
        <v>243</v>
      </c>
      <c r="Y25" s="366">
        <v>31205</v>
      </c>
      <c r="Z25" s="301" t="s">
        <v>243</v>
      </c>
      <c r="AA25" s="301" t="s">
        <v>243</v>
      </c>
      <c r="AB25" s="301" t="s">
        <v>243</v>
      </c>
      <c r="AC25" s="301" t="s">
        <v>243</v>
      </c>
      <c r="AD25" s="366">
        <v>31200</v>
      </c>
      <c r="AE25" s="301" t="s">
        <v>243</v>
      </c>
      <c r="AF25" s="301" t="s">
        <v>243</v>
      </c>
      <c r="AG25" s="301" t="s">
        <v>243</v>
      </c>
      <c r="AH25" s="301" t="s">
        <v>243</v>
      </c>
      <c r="AI25" s="366">
        <v>55000</v>
      </c>
      <c r="AJ25" s="301" t="s">
        <v>243</v>
      </c>
      <c r="AK25" s="301" t="s">
        <v>243</v>
      </c>
      <c r="AL25" s="301" t="s">
        <v>243</v>
      </c>
      <c r="AM25" s="301" t="s">
        <v>243</v>
      </c>
      <c r="AN25" s="366">
        <v>55000</v>
      </c>
    </row>
    <row r="26" spans="1:40" s="304" customFormat="1" ht="15" customHeight="1" x14ac:dyDescent="0.25">
      <c r="A26" s="534"/>
      <c r="B26" s="528" t="s">
        <v>509</v>
      </c>
      <c r="C26" s="529" t="s">
        <v>497</v>
      </c>
      <c r="D26" s="529" t="s">
        <v>498</v>
      </c>
      <c r="E26" s="360" t="s">
        <v>491</v>
      </c>
      <c r="F26" s="301" t="s">
        <v>243</v>
      </c>
      <c r="G26" s="301" t="s">
        <v>243</v>
      </c>
      <c r="H26" s="301" t="s">
        <v>243</v>
      </c>
      <c r="I26" s="301" t="s">
        <v>243</v>
      </c>
      <c r="J26" s="301" t="s">
        <v>243</v>
      </c>
      <c r="K26" s="301" t="s">
        <v>243</v>
      </c>
      <c r="L26" s="301" t="s">
        <v>243</v>
      </c>
      <c r="M26" s="301" t="s">
        <v>243</v>
      </c>
      <c r="N26" s="301" t="s">
        <v>243</v>
      </c>
      <c r="O26" s="301" t="s">
        <v>243</v>
      </c>
      <c r="P26" s="301" t="s">
        <v>243</v>
      </c>
      <c r="Q26" s="301" t="s">
        <v>243</v>
      </c>
      <c r="R26" s="301" t="s">
        <v>243</v>
      </c>
      <c r="S26" s="301" t="s">
        <v>243</v>
      </c>
      <c r="T26" s="301" t="s">
        <v>243</v>
      </c>
      <c r="U26" s="301" t="s">
        <v>243</v>
      </c>
      <c r="V26" s="301" t="s">
        <v>243</v>
      </c>
      <c r="W26" s="301" t="s">
        <v>243</v>
      </c>
      <c r="X26" s="301" t="s">
        <v>243</v>
      </c>
      <c r="Y26" s="301" t="s">
        <v>243</v>
      </c>
      <c r="Z26" s="301" t="s">
        <v>243</v>
      </c>
      <c r="AA26" s="301" t="s">
        <v>243</v>
      </c>
      <c r="AB26" s="301" t="s">
        <v>243</v>
      </c>
      <c r="AC26" s="301" t="s">
        <v>243</v>
      </c>
      <c r="AD26" s="301" t="s">
        <v>243</v>
      </c>
      <c r="AE26" s="301" t="s">
        <v>243</v>
      </c>
      <c r="AF26" s="301" t="s">
        <v>243</v>
      </c>
      <c r="AG26" s="301" t="s">
        <v>243</v>
      </c>
      <c r="AH26" s="301" t="s">
        <v>243</v>
      </c>
      <c r="AI26" s="301" t="s">
        <v>243</v>
      </c>
      <c r="AJ26" s="301" t="s">
        <v>243</v>
      </c>
      <c r="AK26" s="301" t="s">
        <v>243</v>
      </c>
      <c r="AL26" s="301" t="s">
        <v>243</v>
      </c>
      <c r="AM26" s="301" t="s">
        <v>243</v>
      </c>
      <c r="AN26" s="301" t="s">
        <v>243</v>
      </c>
    </row>
    <row r="27" spans="1:40" s="304" customFormat="1" ht="30" x14ac:dyDescent="0.25">
      <c r="A27" s="534"/>
      <c r="B27" s="528"/>
      <c r="C27" s="529"/>
      <c r="D27" s="529"/>
      <c r="E27" s="360" t="s">
        <v>499</v>
      </c>
      <c r="F27" s="301" t="s">
        <v>243</v>
      </c>
      <c r="G27" s="301" t="s">
        <v>243</v>
      </c>
      <c r="H27" s="301" t="s">
        <v>243</v>
      </c>
      <c r="I27" s="301" t="s">
        <v>243</v>
      </c>
      <c r="J27" s="301" t="s">
        <v>243</v>
      </c>
      <c r="K27" s="301" t="s">
        <v>243</v>
      </c>
      <c r="L27" s="301" t="s">
        <v>243</v>
      </c>
      <c r="M27" s="301" t="s">
        <v>243</v>
      </c>
      <c r="N27" s="301" t="s">
        <v>243</v>
      </c>
      <c r="O27" s="301" t="s">
        <v>243</v>
      </c>
      <c r="P27" s="301" t="s">
        <v>243</v>
      </c>
      <c r="Q27" s="301" t="s">
        <v>243</v>
      </c>
      <c r="R27" s="301" t="s">
        <v>243</v>
      </c>
      <c r="S27" s="301" t="s">
        <v>243</v>
      </c>
      <c r="T27" s="301" t="s">
        <v>243</v>
      </c>
      <c r="U27" s="301" t="s">
        <v>243</v>
      </c>
      <c r="V27" s="301" t="s">
        <v>243</v>
      </c>
      <c r="W27" s="301" t="s">
        <v>243</v>
      </c>
      <c r="X27" s="301" t="s">
        <v>243</v>
      </c>
      <c r="Y27" s="301" t="s">
        <v>243</v>
      </c>
      <c r="Z27" s="301" t="s">
        <v>243</v>
      </c>
      <c r="AA27" s="301" t="s">
        <v>243</v>
      </c>
      <c r="AB27" s="301" t="s">
        <v>243</v>
      </c>
      <c r="AC27" s="301" t="s">
        <v>243</v>
      </c>
      <c r="AD27" s="301" t="s">
        <v>243</v>
      </c>
      <c r="AE27" s="301" t="s">
        <v>243</v>
      </c>
      <c r="AF27" s="301" t="s">
        <v>243</v>
      </c>
      <c r="AG27" s="301" t="s">
        <v>243</v>
      </c>
      <c r="AH27" s="301" t="s">
        <v>243</v>
      </c>
      <c r="AI27" s="301" t="s">
        <v>243</v>
      </c>
      <c r="AJ27" s="301" t="s">
        <v>243</v>
      </c>
      <c r="AK27" s="301" t="s">
        <v>243</v>
      </c>
      <c r="AL27" s="301" t="s">
        <v>243</v>
      </c>
      <c r="AM27" s="301" t="s">
        <v>243</v>
      </c>
      <c r="AN27" s="301" t="s">
        <v>243</v>
      </c>
    </row>
    <row r="28" spans="1:40" s="304" customFormat="1" ht="30" x14ac:dyDescent="0.25">
      <c r="A28" s="534"/>
      <c r="B28" s="528"/>
      <c r="C28" s="529"/>
      <c r="D28" s="529"/>
      <c r="E28" s="360" t="s">
        <v>500</v>
      </c>
      <c r="F28" s="301" t="s">
        <v>243</v>
      </c>
      <c r="G28" s="301" t="s">
        <v>243</v>
      </c>
      <c r="H28" s="301" t="s">
        <v>243</v>
      </c>
      <c r="I28" s="301" t="s">
        <v>243</v>
      </c>
      <c r="J28" s="301" t="s">
        <v>243</v>
      </c>
      <c r="K28" s="301" t="s">
        <v>243</v>
      </c>
      <c r="L28" s="301" t="s">
        <v>243</v>
      </c>
      <c r="M28" s="301" t="s">
        <v>243</v>
      </c>
      <c r="N28" s="301" t="s">
        <v>243</v>
      </c>
      <c r="O28" s="301" t="s">
        <v>243</v>
      </c>
      <c r="P28" s="301" t="s">
        <v>243</v>
      </c>
      <c r="Q28" s="301" t="s">
        <v>243</v>
      </c>
      <c r="R28" s="301" t="s">
        <v>243</v>
      </c>
      <c r="S28" s="301" t="s">
        <v>243</v>
      </c>
      <c r="T28" s="301" t="s">
        <v>243</v>
      </c>
      <c r="U28" s="301" t="s">
        <v>243</v>
      </c>
      <c r="V28" s="301" t="s">
        <v>243</v>
      </c>
      <c r="W28" s="301" t="s">
        <v>243</v>
      </c>
      <c r="X28" s="301" t="s">
        <v>243</v>
      </c>
      <c r="Y28" s="301" t="s">
        <v>243</v>
      </c>
      <c r="Z28" s="301" t="s">
        <v>243</v>
      </c>
      <c r="AA28" s="301" t="s">
        <v>243</v>
      </c>
      <c r="AB28" s="301" t="s">
        <v>243</v>
      </c>
      <c r="AC28" s="301" t="s">
        <v>243</v>
      </c>
      <c r="AD28" s="301" t="s">
        <v>243</v>
      </c>
      <c r="AE28" s="301" t="s">
        <v>243</v>
      </c>
      <c r="AF28" s="301" t="s">
        <v>243</v>
      </c>
      <c r="AG28" s="301" t="s">
        <v>243</v>
      </c>
      <c r="AH28" s="301" t="s">
        <v>243</v>
      </c>
      <c r="AI28" s="301" t="s">
        <v>243</v>
      </c>
      <c r="AJ28" s="301" t="s">
        <v>243</v>
      </c>
      <c r="AK28" s="301" t="s">
        <v>243</v>
      </c>
      <c r="AL28" s="301" t="s">
        <v>243</v>
      </c>
      <c r="AM28" s="301" t="s">
        <v>243</v>
      </c>
      <c r="AN28" s="301" t="s">
        <v>243</v>
      </c>
    </row>
    <row r="29" spans="1:40" s="304" customFormat="1" x14ac:dyDescent="0.25">
      <c r="A29" s="534"/>
      <c r="B29" s="528"/>
      <c r="C29" s="529"/>
      <c r="D29" s="529" t="s">
        <v>501</v>
      </c>
      <c r="E29" s="529"/>
      <c r="F29" s="301" t="s">
        <v>243</v>
      </c>
      <c r="G29" s="301" t="s">
        <v>243</v>
      </c>
      <c r="H29" s="301" t="s">
        <v>243</v>
      </c>
      <c r="I29" s="301" t="s">
        <v>243</v>
      </c>
      <c r="J29" s="301" t="s">
        <v>243</v>
      </c>
      <c r="K29" s="301" t="s">
        <v>243</v>
      </c>
      <c r="L29" s="301" t="s">
        <v>243</v>
      </c>
      <c r="M29" s="301" t="s">
        <v>243</v>
      </c>
      <c r="N29" s="301" t="s">
        <v>243</v>
      </c>
      <c r="O29" s="301" t="s">
        <v>243</v>
      </c>
      <c r="P29" s="301" t="s">
        <v>243</v>
      </c>
      <c r="Q29" s="301" t="s">
        <v>243</v>
      </c>
      <c r="R29" s="301" t="s">
        <v>243</v>
      </c>
      <c r="S29" s="301" t="s">
        <v>243</v>
      </c>
      <c r="T29" s="301" t="s">
        <v>243</v>
      </c>
      <c r="U29" s="301" t="s">
        <v>243</v>
      </c>
      <c r="V29" s="301" t="s">
        <v>243</v>
      </c>
      <c r="W29" s="301" t="s">
        <v>243</v>
      </c>
      <c r="X29" s="301" t="s">
        <v>243</v>
      </c>
      <c r="Y29" s="301" t="s">
        <v>243</v>
      </c>
      <c r="Z29" s="301" t="s">
        <v>243</v>
      </c>
      <c r="AA29" s="301" t="s">
        <v>243</v>
      </c>
      <c r="AB29" s="301" t="s">
        <v>243</v>
      </c>
      <c r="AC29" s="301" t="s">
        <v>243</v>
      </c>
      <c r="AD29" s="301" t="s">
        <v>243</v>
      </c>
      <c r="AE29" s="301" t="s">
        <v>243</v>
      </c>
      <c r="AF29" s="301" t="s">
        <v>243</v>
      </c>
      <c r="AG29" s="301" t="s">
        <v>243</v>
      </c>
      <c r="AH29" s="301" t="s">
        <v>243</v>
      </c>
      <c r="AI29" s="301" t="s">
        <v>243</v>
      </c>
      <c r="AJ29" s="301" t="s">
        <v>243</v>
      </c>
      <c r="AK29" s="301" t="s">
        <v>243</v>
      </c>
      <c r="AL29" s="301" t="s">
        <v>243</v>
      </c>
      <c r="AM29" s="301" t="s">
        <v>243</v>
      </c>
      <c r="AN29" s="301" t="s">
        <v>243</v>
      </c>
    </row>
    <row r="30" spans="1:40" s="304" customFormat="1" ht="29.25" customHeight="1" x14ac:dyDescent="0.25">
      <c r="A30" s="534"/>
      <c r="B30" s="528"/>
      <c r="C30" s="529" t="s">
        <v>502</v>
      </c>
      <c r="D30" s="529" t="s">
        <v>503</v>
      </c>
      <c r="E30" s="529"/>
      <c r="F30" s="301" t="s">
        <v>243</v>
      </c>
      <c r="G30" s="301" t="s">
        <v>243</v>
      </c>
      <c r="H30" s="301" t="s">
        <v>243</v>
      </c>
      <c r="I30" s="301" t="s">
        <v>243</v>
      </c>
      <c r="J30" s="301" t="s">
        <v>243</v>
      </c>
      <c r="K30" s="301" t="s">
        <v>243</v>
      </c>
      <c r="L30" s="301" t="s">
        <v>243</v>
      </c>
      <c r="M30" s="301" t="s">
        <v>243</v>
      </c>
      <c r="N30" s="301" t="s">
        <v>243</v>
      </c>
      <c r="O30" s="301" t="s">
        <v>243</v>
      </c>
      <c r="P30" s="301" t="s">
        <v>243</v>
      </c>
      <c r="Q30" s="301" t="s">
        <v>243</v>
      </c>
      <c r="R30" s="301" t="s">
        <v>243</v>
      </c>
      <c r="S30" s="301" t="s">
        <v>243</v>
      </c>
      <c r="T30" s="301" t="s">
        <v>243</v>
      </c>
      <c r="U30" s="301" t="s">
        <v>243</v>
      </c>
      <c r="V30" s="301" t="s">
        <v>243</v>
      </c>
      <c r="W30" s="301" t="s">
        <v>243</v>
      </c>
      <c r="X30" s="301" t="s">
        <v>243</v>
      </c>
      <c r="Y30" s="301" t="s">
        <v>243</v>
      </c>
      <c r="Z30" s="301" t="s">
        <v>243</v>
      </c>
      <c r="AA30" s="301" t="s">
        <v>243</v>
      </c>
      <c r="AB30" s="301" t="s">
        <v>243</v>
      </c>
      <c r="AC30" s="301" t="s">
        <v>243</v>
      </c>
      <c r="AD30" s="301" t="s">
        <v>243</v>
      </c>
      <c r="AE30" s="301" t="s">
        <v>243</v>
      </c>
      <c r="AF30" s="301" t="s">
        <v>243</v>
      </c>
      <c r="AG30" s="301" t="s">
        <v>243</v>
      </c>
      <c r="AH30" s="301" t="s">
        <v>243</v>
      </c>
      <c r="AI30" s="301" t="s">
        <v>243</v>
      </c>
      <c r="AJ30" s="301" t="s">
        <v>243</v>
      </c>
      <c r="AK30" s="301" t="s">
        <v>243</v>
      </c>
      <c r="AL30" s="301" t="s">
        <v>243</v>
      </c>
      <c r="AM30" s="301" t="s">
        <v>243</v>
      </c>
      <c r="AN30" s="301" t="s">
        <v>243</v>
      </c>
    </row>
    <row r="31" spans="1:40" s="304" customFormat="1" ht="29.25" customHeight="1" x14ac:dyDescent="0.25">
      <c r="A31" s="534"/>
      <c r="B31" s="528"/>
      <c r="C31" s="529"/>
      <c r="D31" s="529" t="s">
        <v>504</v>
      </c>
      <c r="E31" s="529"/>
      <c r="F31" s="301" t="s">
        <v>243</v>
      </c>
      <c r="G31" s="301" t="s">
        <v>243</v>
      </c>
      <c r="H31" s="301" t="s">
        <v>243</v>
      </c>
      <c r="I31" s="301" t="s">
        <v>243</v>
      </c>
      <c r="J31" s="301" t="s">
        <v>243</v>
      </c>
      <c r="K31" s="301" t="s">
        <v>243</v>
      </c>
      <c r="L31" s="301" t="s">
        <v>243</v>
      </c>
      <c r="M31" s="301" t="s">
        <v>243</v>
      </c>
      <c r="N31" s="301" t="s">
        <v>243</v>
      </c>
      <c r="O31" s="301" t="s">
        <v>243</v>
      </c>
      <c r="P31" s="301" t="s">
        <v>243</v>
      </c>
      <c r="Q31" s="301" t="s">
        <v>243</v>
      </c>
      <c r="R31" s="301" t="s">
        <v>243</v>
      </c>
      <c r="S31" s="301" t="s">
        <v>243</v>
      </c>
      <c r="T31" s="301" t="s">
        <v>243</v>
      </c>
      <c r="U31" s="301" t="s">
        <v>243</v>
      </c>
      <c r="V31" s="301" t="s">
        <v>243</v>
      </c>
      <c r="W31" s="301" t="s">
        <v>243</v>
      </c>
      <c r="X31" s="301" t="s">
        <v>243</v>
      </c>
      <c r="Y31" s="301" t="s">
        <v>243</v>
      </c>
      <c r="Z31" s="301" t="s">
        <v>243</v>
      </c>
      <c r="AA31" s="301" t="s">
        <v>243</v>
      </c>
      <c r="AB31" s="301" t="s">
        <v>243</v>
      </c>
      <c r="AC31" s="301" t="s">
        <v>243</v>
      </c>
      <c r="AD31" s="301" t="s">
        <v>243</v>
      </c>
      <c r="AE31" s="301" t="s">
        <v>243</v>
      </c>
      <c r="AF31" s="301" t="s">
        <v>243</v>
      </c>
      <c r="AG31" s="301" t="s">
        <v>243</v>
      </c>
      <c r="AH31" s="301" t="s">
        <v>243</v>
      </c>
      <c r="AI31" s="301" t="s">
        <v>243</v>
      </c>
      <c r="AJ31" s="301" t="s">
        <v>243</v>
      </c>
      <c r="AK31" s="301" t="s">
        <v>243</v>
      </c>
      <c r="AL31" s="301" t="s">
        <v>243</v>
      </c>
      <c r="AM31" s="301" t="s">
        <v>243</v>
      </c>
      <c r="AN31" s="301" t="s">
        <v>243</v>
      </c>
    </row>
    <row r="32" spans="1:40" s="304" customFormat="1" ht="45" customHeight="1" x14ac:dyDescent="0.25">
      <c r="A32" s="534"/>
      <c r="B32" s="528"/>
      <c r="C32" s="361" t="s">
        <v>505</v>
      </c>
      <c r="D32" s="529" t="s">
        <v>506</v>
      </c>
      <c r="E32" s="529"/>
      <c r="F32" s="301" t="s">
        <v>243</v>
      </c>
      <c r="G32" s="301" t="s">
        <v>243</v>
      </c>
      <c r="H32" s="301" t="s">
        <v>243</v>
      </c>
      <c r="I32" s="301" t="s">
        <v>243</v>
      </c>
      <c r="J32" s="301" t="s">
        <v>243</v>
      </c>
      <c r="K32" s="301" t="s">
        <v>243</v>
      </c>
      <c r="L32" s="301" t="s">
        <v>243</v>
      </c>
      <c r="M32" s="301" t="s">
        <v>243</v>
      </c>
      <c r="N32" s="301" t="s">
        <v>243</v>
      </c>
      <c r="O32" s="301" t="s">
        <v>243</v>
      </c>
      <c r="P32" s="301" t="s">
        <v>243</v>
      </c>
      <c r="Q32" s="301" t="s">
        <v>243</v>
      </c>
      <c r="R32" s="301" t="s">
        <v>243</v>
      </c>
      <c r="S32" s="301" t="s">
        <v>243</v>
      </c>
      <c r="T32" s="301" t="s">
        <v>243</v>
      </c>
      <c r="U32" s="301" t="s">
        <v>243</v>
      </c>
      <c r="V32" s="301" t="s">
        <v>243</v>
      </c>
      <c r="W32" s="301" t="s">
        <v>243</v>
      </c>
      <c r="X32" s="301" t="s">
        <v>243</v>
      </c>
      <c r="Y32" s="301" t="s">
        <v>243</v>
      </c>
      <c r="Z32" s="301" t="s">
        <v>243</v>
      </c>
      <c r="AA32" s="301" t="s">
        <v>243</v>
      </c>
      <c r="AB32" s="301" t="s">
        <v>243</v>
      </c>
      <c r="AC32" s="301" t="s">
        <v>243</v>
      </c>
      <c r="AD32" s="301" t="s">
        <v>243</v>
      </c>
      <c r="AE32" s="301" t="s">
        <v>243</v>
      </c>
      <c r="AF32" s="301" t="s">
        <v>243</v>
      </c>
      <c r="AG32" s="301" t="s">
        <v>243</v>
      </c>
      <c r="AH32" s="301" t="s">
        <v>243</v>
      </c>
      <c r="AI32" s="301" t="s">
        <v>243</v>
      </c>
      <c r="AJ32" s="301" t="s">
        <v>243</v>
      </c>
      <c r="AK32" s="301" t="s">
        <v>243</v>
      </c>
      <c r="AL32" s="301" t="s">
        <v>243</v>
      </c>
      <c r="AM32" s="301" t="s">
        <v>243</v>
      </c>
      <c r="AN32" s="301" t="s">
        <v>243</v>
      </c>
    </row>
    <row r="33" spans="1:40" s="304" customFormat="1" ht="15" customHeight="1" x14ac:dyDescent="0.25">
      <c r="A33" s="534"/>
      <c r="B33" s="528" t="s">
        <v>510</v>
      </c>
      <c r="C33" s="529" t="s">
        <v>497</v>
      </c>
      <c r="D33" s="529" t="s">
        <v>498</v>
      </c>
      <c r="E33" s="360" t="s">
        <v>491</v>
      </c>
      <c r="F33" s="301" t="s">
        <v>243</v>
      </c>
      <c r="G33" s="301" t="s">
        <v>243</v>
      </c>
      <c r="H33" s="301" t="s">
        <v>243</v>
      </c>
      <c r="I33" s="301" t="s">
        <v>243</v>
      </c>
      <c r="J33" s="301" t="s">
        <v>243</v>
      </c>
      <c r="K33" s="301" t="s">
        <v>243</v>
      </c>
      <c r="L33" s="301" t="s">
        <v>243</v>
      </c>
      <c r="M33" s="301" t="s">
        <v>243</v>
      </c>
      <c r="N33" s="301" t="s">
        <v>243</v>
      </c>
      <c r="O33" s="301" t="s">
        <v>243</v>
      </c>
      <c r="P33" s="301" t="s">
        <v>243</v>
      </c>
      <c r="Q33" s="301" t="s">
        <v>243</v>
      </c>
      <c r="R33" s="301" t="s">
        <v>243</v>
      </c>
      <c r="S33" s="301" t="s">
        <v>243</v>
      </c>
      <c r="T33" s="301" t="s">
        <v>243</v>
      </c>
      <c r="U33" s="301" t="s">
        <v>243</v>
      </c>
      <c r="V33" s="301" t="s">
        <v>243</v>
      </c>
      <c r="W33" s="301" t="s">
        <v>243</v>
      </c>
      <c r="X33" s="301" t="s">
        <v>243</v>
      </c>
      <c r="Y33" s="301" t="s">
        <v>243</v>
      </c>
      <c r="Z33" s="301" t="s">
        <v>243</v>
      </c>
      <c r="AA33" s="301" t="s">
        <v>243</v>
      </c>
      <c r="AB33" s="301" t="s">
        <v>243</v>
      </c>
      <c r="AC33" s="301" t="s">
        <v>243</v>
      </c>
      <c r="AD33" s="301" t="s">
        <v>243</v>
      </c>
      <c r="AE33" s="301" t="s">
        <v>243</v>
      </c>
      <c r="AF33" s="301" t="s">
        <v>243</v>
      </c>
      <c r="AG33" s="301" t="s">
        <v>243</v>
      </c>
      <c r="AH33" s="301" t="s">
        <v>243</v>
      </c>
      <c r="AI33" s="301" t="s">
        <v>243</v>
      </c>
      <c r="AJ33" s="301" t="s">
        <v>243</v>
      </c>
      <c r="AK33" s="301" t="s">
        <v>243</v>
      </c>
      <c r="AL33" s="301" t="s">
        <v>243</v>
      </c>
      <c r="AM33" s="301" t="s">
        <v>243</v>
      </c>
      <c r="AN33" s="301" t="s">
        <v>243</v>
      </c>
    </row>
    <row r="34" spans="1:40" s="304" customFormat="1" ht="30" x14ac:dyDescent="0.25">
      <c r="A34" s="534"/>
      <c r="B34" s="528"/>
      <c r="C34" s="529"/>
      <c r="D34" s="529"/>
      <c r="E34" s="360" t="s">
        <v>499</v>
      </c>
      <c r="F34" s="301" t="s">
        <v>243</v>
      </c>
      <c r="G34" s="301" t="s">
        <v>243</v>
      </c>
      <c r="H34" s="301" t="s">
        <v>243</v>
      </c>
      <c r="I34" s="301" t="s">
        <v>243</v>
      </c>
      <c r="J34" s="301" t="s">
        <v>243</v>
      </c>
      <c r="K34" s="301" t="s">
        <v>243</v>
      </c>
      <c r="L34" s="301" t="s">
        <v>243</v>
      </c>
      <c r="M34" s="301" t="s">
        <v>243</v>
      </c>
      <c r="N34" s="301" t="s">
        <v>243</v>
      </c>
      <c r="O34" s="301" t="s">
        <v>243</v>
      </c>
      <c r="P34" s="301" t="s">
        <v>243</v>
      </c>
      <c r="Q34" s="301" t="s">
        <v>243</v>
      </c>
      <c r="R34" s="301" t="s">
        <v>243</v>
      </c>
      <c r="S34" s="301" t="s">
        <v>243</v>
      </c>
      <c r="T34" s="301" t="s">
        <v>243</v>
      </c>
      <c r="U34" s="301" t="s">
        <v>243</v>
      </c>
      <c r="V34" s="301" t="s">
        <v>243</v>
      </c>
      <c r="W34" s="301" t="s">
        <v>243</v>
      </c>
      <c r="X34" s="301" t="s">
        <v>243</v>
      </c>
      <c r="Y34" s="301" t="s">
        <v>243</v>
      </c>
      <c r="Z34" s="301" t="s">
        <v>243</v>
      </c>
      <c r="AA34" s="301" t="s">
        <v>243</v>
      </c>
      <c r="AB34" s="301" t="s">
        <v>243</v>
      </c>
      <c r="AC34" s="301" t="s">
        <v>243</v>
      </c>
      <c r="AD34" s="301" t="s">
        <v>243</v>
      </c>
      <c r="AE34" s="301" t="s">
        <v>243</v>
      </c>
      <c r="AF34" s="301" t="s">
        <v>243</v>
      </c>
      <c r="AG34" s="301" t="s">
        <v>243</v>
      </c>
      <c r="AH34" s="301" t="s">
        <v>243</v>
      </c>
      <c r="AI34" s="301" t="s">
        <v>243</v>
      </c>
      <c r="AJ34" s="301" t="s">
        <v>243</v>
      </c>
      <c r="AK34" s="301" t="s">
        <v>243</v>
      </c>
      <c r="AL34" s="301" t="s">
        <v>243</v>
      </c>
      <c r="AM34" s="301" t="s">
        <v>243</v>
      </c>
      <c r="AN34" s="301" t="s">
        <v>243</v>
      </c>
    </row>
    <row r="35" spans="1:40" s="304" customFormat="1" ht="30" x14ac:dyDescent="0.25">
      <c r="A35" s="534"/>
      <c r="B35" s="528"/>
      <c r="C35" s="529"/>
      <c r="D35" s="529"/>
      <c r="E35" s="360" t="s">
        <v>500</v>
      </c>
      <c r="F35" s="301" t="s">
        <v>243</v>
      </c>
      <c r="G35" s="301" t="s">
        <v>243</v>
      </c>
      <c r="H35" s="301" t="s">
        <v>243</v>
      </c>
      <c r="I35" s="301" t="s">
        <v>243</v>
      </c>
      <c r="J35" s="301" t="s">
        <v>243</v>
      </c>
      <c r="K35" s="301" t="s">
        <v>243</v>
      </c>
      <c r="L35" s="301" t="s">
        <v>243</v>
      </c>
      <c r="M35" s="301" t="s">
        <v>243</v>
      </c>
      <c r="N35" s="301" t="s">
        <v>243</v>
      </c>
      <c r="O35" s="301" t="s">
        <v>243</v>
      </c>
      <c r="P35" s="301" t="s">
        <v>243</v>
      </c>
      <c r="Q35" s="301" t="s">
        <v>243</v>
      </c>
      <c r="R35" s="301" t="s">
        <v>243</v>
      </c>
      <c r="S35" s="301" t="s">
        <v>243</v>
      </c>
      <c r="T35" s="301" t="s">
        <v>243</v>
      </c>
      <c r="U35" s="301" t="s">
        <v>243</v>
      </c>
      <c r="V35" s="301" t="s">
        <v>243</v>
      </c>
      <c r="W35" s="301" t="s">
        <v>243</v>
      </c>
      <c r="X35" s="301" t="s">
        <v>243</v>
      </c>
      <c r="Y35" s="301" t="s">
        <v>243</v>
      </c>
      <c r="Z35" s="301" t="s">
        <v>243</v>
      </c>
      <c r="AA35" s="301" t="s">
        <v>243</v>
      </c>
      <c r="AB35" s="301" t="s">
        <v>243</v>
      </c>
      <c r="AC35" s="301" t="s">
        <v>243</v>
      </c>
      <c r="AD35" s="301" t="s">
        <v>243</v>
      </c>
      <c r="AE35" s="301" t="s">
        <v>243</v>
      </c>
      <c r="AF35" s="301" t="s">
        <v>243</v>
      </c>
      <c r="AG35" s="301" t="s">
        <v>243</v>
      </c>
      <c r="AH35" s="301" t="s">
        <v>243</v>
      </c>
      <c r="AI35" s="301" t="s">
        <v>243</v>
      </c>
      <c r="AJ35" s="301" t="s">
        <v>243</v>
      </c>
      <c r="AK35" s="301" t="s">
        <v>243</v>
      </c>
      <c r="AL35" s="301" t="s">
        <v>243</v>
      </c>
      <c r="AM35" s="301" t="s">
        <v>243</v>
      </c>
      <c r="AN35" s="301" t="s">
        <v>243</v>
      </c>
    </row>
    <row r="36" spans="1:40" s="304" customFormat="1" x14ac:dyDescent="0.25">
      <c r="A36" s="534"/>
      <c r="B36" s="528"/>
      <c r="C36" s="529"/>
      <c r="D36" s="529" t="s">
        <v>501</v>
      </c>
      <c r="E36" s="529"/>
      <c r="F36" s="301" t="s">
        <v>243</v>
      </c>
      <c r="G36" s="301" t="s">
        <v>243</v>
      </c>
      <c r="H36" s="301" t="s">
        <v>243</v>
      </c>
      <c r="I36" s="301" t="s">
        <v>243</v>
      </c>
      <c r="J36" s="301" t="s">
        <v>243</v>
      </c>
      <c r="K36" s="301" t="s">
        <v>243</v>
      </c>
      <c r="L36" s="301" t="s">
        <v>243</v>
      </c>
      <c r="M36" s="301" t="s">
        <v>243</v>
      </c>
      <c r="N36" s="301" t="s">
        <v>243</v>
      </c>
      <c r="O36" s="301" t="s">
        <v>243</v>
      </c>
      <c r="P36" s="301" t="s">
        <v>243</v>
      </c>
      <c r="Q36" s="301" t="s">
        <v>243</v>
      </c>
      <c r="R36" s="301" t="s">
        <v>243</v>
      </c>
      <c r="S36" s="301" t="s">
        <v>243</v>
      </c>
      <c r="T36" s="301" t="s">
        <v>243</v>
      </c>
      <c r="U36" s="301" t="s">
        <v>243</v>
      </c>
      <c r="V36" s="301" t="s">
        <v>243</v>
      </c>
      <c r="W36" s="301" t="s">
        <v>243</v>
      </c>
      <c r="X36" s="301" t="s">
        <v>243</v>
      </c>
      <c r="Y36" s="301" t="s">
        <v>243</v>
      </c>
      <c r="Z36" s="301" t="s">
        <v>243</v>
      </c>
      <c r="AA36" s="301" t="s">
        <v>243</v>
      </c>
      <c r="AB36" s="301" t="s">
        <v>243</v>
      </c>
      <c r="AC36" s="301" t="s">
        <v>243</v>
      </c>
      <c r="AD36" s="301" t="s">
        <v>243</v>
      </c>
      <c r="AE36" s="301" t="s">
        <v>243</v>
      </c>
      <c r="AF36" s="301" t="s">
        <v>243</v>
      </c>
      <c r="AG36" s="301" t="s">
        <v>243</v>
      </c>
      <c r="AH36" s="301" t="s">
        <v>243</v>
      </c>
      <c r="AI36" s="301" t="s">
        <v>243</v>
      </c>
      <c r="AJ36" s="301" t="s">
        <v>243</v>
      </c>
      <c r="AK36" s="301" t="s">
        <v>243</v>
      </c>
      <c r="AL36" s="301" t="s">
        <v>243</v>
      </c>
      <c r="AM36" s="301" t="s">
        <v>243</v>
      </c>
      <c r="AN36" s="301" t="s">
        <v>243</v>
      </c>
    </row>
    <row r="37" spans="1:40" s="304" customFormat="1" ht="30.75" customHeight="1" x14ac:dyDescent="0.25">
      <c r="A37" s="534"/>
      <c r="B37" s="528"/>
      <c r="C37" s="529" t="s">
        <v>502</v>
      </c>
      <c r="D37" s="529" t="s">
        <v>503</v>
      </c>
      <c r="E37" s="529"/>
      <c r="F37" s="301" t="s">
        <v>243</v>
      </c>
      <c r="G37" s="301" t="s">
        <v>243</v>
      </c>
      <c r="H37" s="301" t="s">
        <v>243</v>
      </c>
      <c r="I37" s="301" t="s">
        <v>243</v>
      </c>
      <c r="J37" s="301" t="s">
        <v>243</v>
      </c>
      <c r="K37" s="301" t="s">
        <v>243</v>
      </c>
      <c r="L37" s="301" t="s">
        <v>243</v>
      </c>
      <c r="M37" s="301" t="s">
        <v>243</v>
      </c>
      <c r="N37" s="301" t="s">
        <v>243</v>
      </c>
      <c r="O37" s="301" t="s">
        <v>243</v>
      </c>
      <c r="P37" s="301" t="s">
        <v>243</v>
      </c>
      <c r="Q37" s="301" t="s">
        <v>243</v>
      </c>
      <c r="R37" s="301" t="s">
        <v>243</v>
      </c>
      <c r="S37" s="301" t="s">
        <v>243</v>
      </c>
      <c r="T37" s="301" t="s">
        <v>243</v>
      </c>
      <c r="U37" s="301" t="s">
        <v>243</v>
      </c>
      <c r="V37" s="301" t="s">
        <v>243</v>
      </c>
      <c r="W37" s="301" t="s">
        <v>243</v>
      </c>
      <c r="X37" s="301" t="s">
        <v>243</v>
      </c>
      <c r="Y37" s="301" t="s">
        <v>243</v>
      </c>
      <c r="Z37" s="301" t="s">
        <v>243</v>
      </c>
      <c r="AA37" s="301" t="s">
        <v>243</v>
      </c>
      <c r="AB37" s="301" t="s">
        <v>243</v>
      </c>
      <c r="AC37" s="301" t="s">
        <v>243</v>
      </c>
      <c r="AD37" s="301" t="s">
        <v>243</v>
      </c>
      <c r="AE37" s="301" t="s">
        <v>243</v>
      </c>
      <c r="AF37" s="301" t="s">
        <v>243</v>
      </c>
      <c r="AG37" s="301" t="s">
        <v>243</v>
      </c>
      <c r="AH37" s="301" t="s">
        <v>243</v>
      </c>
      <c r="AI37" s="301" t="s">
        <v>243</v>
      </c>
      <c r="AJ37" s="301" t="s">
        <v>243</v>
      </c>
      <c r="AK37" s="301" t="s">
        <v>243</v>
      </c>
      <c r="AL37" s="301" t="s">
        <v>243</v>
      </c>
      <c r="AM37" s="301" t="s">
        <v>243</v>
      </c>
      <c r="AN37" s="301" t="s">
        <v>243</v>
      </c>
    </row>
    <row r="38" spans="1:40" s="304" customFormat="1" ht="30.75" customHeight="1" x14ac:dyDescent="0.25">
      <c r="A38" s="534"/>
      <c r="B38" s="528"/>
      <c r="C38" s="529"/>
      <c r="D38" s="529" t="s">
        <v>504</v>
      </c>
      <c r="E38" s="529"/>
      <c r="F38" s="301" t="s">
        <v>243</v>
      </c>
      <c r="G38" s="301" t="s">
        <v>243</v>
      </c>
      <c r="H38" s="301" t="s">
        <v>243</v>
      </c>
      <c r="I38" s="301" t="s">
        <v>243</v>
      </c>
      <c r="J38" s="301" t="s">
        <v>243</v>
      </c>
      <c r="K38" s="301" t="s">
        <v>243</v>
      </c>
      <c r="L38" s="301" t="s">
        <v>243</v>
      </c>
      <c r="M38" s="301" t="s">
        <v>243</v>
      </c>
      <c r="N38" s="301" t="s">
        <v>243</v>
      </c>
      <c r="O38" s="301" t="s">
        <v>243</v>
      </c>
      <c r="P38" s="301" t="s">
        <v>243</v>
      </c>
      <c r="Q38" s="301" t="s">
        <v>243</v>
      </c>
      <c r="R38" s="301" t="s">
        <v>243</v>
      </c>
      <c r="S38" s="301" t="s">
        <v>243</v>
      </c>
      <c r="T38" s="301" t="s">
        <v>243</v>
      </c>
      <c r="U38" s="301" t="s">
        <v>243</v>
      </c>
      <c r="V38" s="301" t="s">
        <v>243</v>
      </c>
      <c r="W38" s="301" t="s">
        <v>243</v>
      </c>
      <c r="X38" s="301" t="s">
        <v>243</v>
      </c>
      <c r="Y38" s="301" t="s">
        <v>243</v>
      </c>
      <c r="Z38" s="301" t="s">
        <v>243</v>
      </c>
      <c r="AA38" s="301" t="s">
        <v>243</v>
      </c>
      <c r="AB38" s="301" t="s">
        <v>243</v>
      </c>
      <c r="AC38" s="301" t="s">
        <v>243</v>
      </c>
      <c r="AD38" s="301" t="s">
        <v>243</v>
      </c>
      <c r="AE38" s="301" t="s">
        <v>243</v>
      </c>
      <c r="AF38" s="301" t="s">
        <v>243</v>
      </c>
      <c r="AG38" s="301" t="s">
        <v>243</v>
      </c>
      <c r="AH38" s="301" t="s">
        <v>243</v>
      </c>
      <c r="AI38" s="301" t="s">
        <v>243</v>
      </c>
      <c r="AJ38" s="301" t="s">
        <v>243</v>
      </c>
      <c r="AK38" s="301" t="s">
        <v>243</v>
      </c>
      <c r="AL38" s="301" t="s">
        <v>243</v>
      </c>
      <c r="AM38" s="301" t="s">
        <v>243</v>
      </c>
      <c r="AN38" s="301" t="s">
        <v>243</v>
      </c>
    </row>
    <row r="39" spans="1:40" s="304" customFormat="1" ht="45" customHeight="1" x14ac:dyDescent="0.25">
      <c r="A39" s="534"/>
      <c r="B39" s="528"/>
      <c r="C39" s="361" t="s">
        <v>505</v>
      </c>
      <c r="D39" s="529" t="s">
        <v>506</v>
      </c>
      <c r="E39" s="529"/>
      <c r="F39" s="301" t="s">
        <v>243</v>
      </c>
      <c r="G39" s="301" t="s">
        <v>243</v>
      </c>
      <c r="H39" s="301" t="s">
        <v>243</v>
      </c>
      <c r="I39" s="301" t="s">
        <v>243</v>
      </c>
      <c r="J39" s="301" t="s">
        <v>243</v>
      </c>
      <c r="K39" s="301" t="s">
        <v>243</v>
      </c>
      <c r="L39" s="301" t="s">
        <v>243</v>
      </c>
      <c r="M39" s="301" t="s">
        <v>243</v>
      </c>
      <c r="N39" s="301" t="s">
        <v>243</v>
      </c>
      <c r="O39" s="301" t="s">
        <v>243</v>
      </c>
      <c r="P39" s="301" t="s">
        <v>243</v>
      </c>
      <c r="Q39" s="301" t="s">
        <v>243</v>
      </c>
      <c r="R39" s="301" t="s">
        <v>243</v>
      </c>
      <c r="S39" s="301" t="s">
        <v>243</v>
      </c>
      <c r="T39" s="301" t="s">
        <v>243</v>
      </c>
      <c r="U39" s="301" t="s">
        <v>243</v>
      </c>
      <c r="V39" s="301" t="s">
        <v>243</v>
      </c>
      <c r="W39" s="301" t="s">
        <v>243</v>
      </c>
      <c r="X39" s="301" t="s">
        <v>243</v>
      </c>
      <c r="Y39" s="301" t="s">
        <v>243</v>
      </c>
      <c r="Z39" s="301" t="s">
        <v>243</v>
      </c>
      <c r="AA39" s="301" t="s">
        <v>243</v>
      </c>
      <c r="AB39" s="301" t="s">
        <v>243</v>
      </c>
      <c r="AC39" s="301" t="s">
        <v>243</v>
      </c>
      <c r="AD39" s="301" t="s">
        <v>243</v>
      </c>
      <c r="AE39" s="301" t="s">
        <v>243</v>
      </c>
      <c r="AF39" s="301" t="s">
        <v>243</v>
      </c>
      <c r="AG39" s="301" t="s">
        <v>243</v>
      </c>
      <c r="AH39" s="301" t="s">
        <v>243</v>
      </c>
      <c r="AI39" s="301" t="s">
        <v>243</v>
      </c>
      <c r="AJ39" s="301" t="s">
        <v>243</v>
      </c>
      <c r="AK39" s="301" t="s">
        <v>243</v>
      </c>
      <c r="AL39" s="301" t="s">
        <v>243</v>
      </c>
      <c r="AM39" s="301" t="s">
        <v>243</v>
      </c>
      <c r="AN39" s="301" t="s">
        <v>243</v>
      </c>
    </row>
    <row r="40" spans="1:40" s="304" customFormat="1" ht="15" customHeight="1" x14ac:dyDescent="0.25">
      <c r="A40" s="534"/>
      <c r="B40" s="528" t="s">
        <v>491</v>
      </c>
      <c r="C40" s="529" t="s">
        <v>497</v>
      </c>
      <c r="D40" s="529" t="s">
        <v>498</v>
      </c>
      <c r="E40" s="360" t="s">
        <v>491</v>
      </c>
      <c r="F40" s="301" t="s">
        <v>243</v>
      </c>
      <c r="G40" s="301" t="s">
        <v>243</v>
      </c>
      <c r="H40" s="301" t="s">
        <v>243</v>
      </c>
      <c r="I40" s="301" t="s">
        <v>243</v>
      </c>
      <c r="J40" s="301" t="s">
        <v>243</v>
      </c>
      <c r="K40" s="301" t="s">
        <v>243</v>
      </c>
      <c r="L40" s="301" t="s">
        <v>243</v>
      </c>
      <c r="M40" s="301" t="s">
        <v>243</v>
      </c>
      <c r="N40" s="301" t="s">
        <v>243</v>
      </c>
      <c r="O40" s="301" t="s">
        <v>243</v>
      </c>
      <c r="P40" s="301" t="s">
        <v>243</v>
      </c>
      <c r="Q40" s="301" t="s">
        <v>243</v>
      </c>
      <c r="R40" s="301" t="s">
        <v>243</v>
      </c>
      <c r="S40" s="301" t="s">
        <v>243</v>
      </c>
      <c r="T40" s="301" t="s">
        <v>243</v>
      </c>
      <c r="U40" s="301" t="s">
        <v>243</v>
      </c>
      <c r="V40" s="301" t="s">
        <v>243</v>
      </c>
      <c r="W40" s="301" t="s">
        <v>243</v>
      </c>
      <c r="X40" s="301" t="s">
        <v>243</v>
      </c>
      <c r="Y40" s="301" t="s">
        <v>243</v>
      </c>
      <c r="Z40" s="301" t="s">
        <v>243</v>
      </c>
      <c r="AA40" s="301" t="s">
        <v>243</v>
      </c>
      <c r="AB40" s="301" t="s">
        <v>243</v>
      </c>
      <c r="AC40" s="301" t="s">
        <v>243</v>
      </c>
      <c r="AD40" s="301" t="s">
        <v>243</v>
      </c>
      <c r="AE40" s="301" t="s">
        <v>243</v>
      </c>
      <c r="AF40" s="301" t="s">
        <v>243</v>
      </c>
      <c r="AG40" s="301" t="s">
        <v>243</v>
      </c>
      <c r="AH40" s="301" t="s">
        <v>243</v>
      </c>
      <c r="AI40" s="301" t="s">
        <v>243</v>
      </c>
      <c r="AJ40" s="301" t="s">
        <v>243</v>
      </c>
      <c r="AK40" s="301" t="s">
        <v>243</v>
      </c>
      <c r="AL40" s="301" t="s">
        <v>243</v>
      </c>
      <c r="AM40" s="301" t="s">
        <v>243</v>
      </c>
      <c r="AN40" s="301" t="s">
        <v>243</v>
      </c>
    </row>
    <row r="41" spans="1:40" s="304" customFormat="1" ht="30" x14ac:dyDescent="0.25">
      <c r="A41" s="534"/>
      <c r="B41" s="528"/>
      <c r="C41" s="529"/>
      <c r="D41" s="529"/>
      <c r="E41" s="360" t="s">
        <v>499</v>
      </c>
      <c r="F41" s="301" t="s">
        <v>243</v>
      </c>
      <c r="G41" s="301" t="s">
        <v>243</v>
      </c>
      <c r="H41" s="301" t="s">
        <v>243</v>
      </c>
      <c r="I41" s="301" t="s">
        <v>243</v>
      </c>
      <c r="J41" s="301" t="s">
        <v>243</v>
      </c>
      <c r="K41" s="301" t="s">
        <v>243</v>
      </c>
      <c r="L41" s="301" t="s">
        <v>243</v>
      </c>
      <c r="M41" s="301" t="s">
        <v>243</v>
      </c>
      <c r="N41" s="301" t="s">
        <v>243</v>
      </c>
      <c r="O41" s="301" t="s">
        <v>243</v>
      </c>
      <c r="P41" s="301" t="s">
        <v>243</v>
      </c>
      <c r="Q41" s="301" t="s">
        <v>243</v>
      </c>
      <c r="R41" s="301" t="s">
        <v>243</v>
      </c>
      <c r="S41" s="301" t="s">
        <v>243</v>
      </c>
      <c r="T41" s="301" t="s">
        <v>243</v>
      </c>
      <c r="U41" s="301" t="s">
        <v>243</v>
      </c>
      <c r="V41" s="301" t="s">
        <v>243</v>
      </c>
      <c r="W41" s="301" t="s">
        <v>243</v>
      </c>
      <c r="X41" s="301" t="s">
        <v>243</v>
      </c>
      <c r="Y41" s="301" t="s">
        <v>243</v>
      </c>
      <c r="Z41" s="301" t="s">
        <v>243</v>
      </c>
      <c r="AA41" s="301" t="s">
        <v>243</v>
      </c>
      <c r="AB41" s="301" t="s">
        <v>243</v>
      </c>
      <c r="AC41" s="301" t="s">
        <v>243</v>
      </c>
      <c r="AD41" s="301" t="s">
        <v>243</v>
      </c>
      <c r="AE41" s="301" t="s">
        <v>243</v>
      </c>
      <c r="AF41" s="301" t="s">
        <v>243</v>
      </c>
      <c r="AG41" s="301" t="s">
        <v>243</v>
      </c>
      <c r="AH41" s="301" t="s">
        <v>243</v>
      </c>
      <c r="AI41" s="301" t="s">
        <v>243</v>
      </c>
      <c r="AJ41" s="301" t="s">
        <v>243</v>
      </c>
      <c r="AK41" s="301" t="s">
        <v>243</v>
      </c>
      <c r="AL41" s="301" t="s">
        <v>243</v>
      </c>
      <c r="AM41" s="301" t="s">
        <v>243</v>
      </c>
      <c r="AN41" s="301" t="s">
        <v>243</v>
      </c>
    </row>
    <row r="42" spans="1:40" s="304" customFormat="1" ht="30" x14ac:dyDescent="0.25">
      <c r="A42" s="534"/>
      <c r="B42" s="528"/>
      <c r="C42" s="529"/>
      <c r="D42" s="529"/>
      <c r="E42" s="360" t="s">
        <v>500</v>
      </c>
      <c r="F42" s="301" t="s">
        <v>243</v>
      </c>
      <c r="G42" s="301" t="s">
        <v>243</v>
      </c>
      <c r="H42" s="301" t="s">
        <v>243</v>
      </c>
      <c r="I42" s="301" t="s">
        <v>243</v>
      </c>
      <c r="J42" s="301" t="s">
        <v>243</v>
      </c>
      <c r="K42" s="301" t="s">
        <v>243</v>
      </c>
      <c r="L42" s="301" t="s">
        <v>243</v>
      </c>
      <c r="M42" s="301" t="s">
        <v>243</v>
      </c>
      <c r="N42" s="301" t="s">
        <v>243</v>
      </c>
      <c r="O42" s="301" t="s">
        <v>243</v>
      </c>
      <c r="P42" s="301" t="s">
        <v>243</v>
      </c>
      <c r="Q42" s="301" t="s">
        <v>243</v>
      </c>
      <c r="R42" s="301" t="s">
        <v>243</v>
      </c>
      <c r="S42" s="301" t="s">
        <v>243</v>
      </c>
      <c r="T42" s="301" t="s">
        <v>243</v>
      </c>
      <c r="U42" s="301" t="s">
        <v>243</v>
      </c>
      <c r="V42" s="301" t="s">
        <v>243</v>
      </c>
      <c r="W42" s="301" t="s">
        <v>243</v>
      </c>
      <c r="X42" s="301" t="s">
        <v>243</v>
      </c>
      <c r="Y42" s="301" t="s">
        <v>243</v>
      </c>
      <c r="Z42" s="301" t="s">
        <v>243</v>
      </c>
      <c r="AA42" s="301" t="s">
        <v>243</v>
      </c>
      <c r="AB42" s="301" t="s">
        <v>243</v>
      </c>
      <c r="AC42" s="301" t="s">
        <v>243</v>
      </c>
      <c r="AD42" s="301" t="s">
        <v>243</v>
      </c>
      <c r="AE42" s="301" t="s">
        <v>243</v>
      </c>
      <c r="AF42" s="301" t="s">
        <v>243</v>
      </c>
      <c r="AG42" s="301" t="s">
        <v>243</v>
      </c>
      <c r="AH42" s="301" t="s">
        <v>243</v>
      </c>
      <c r="AI42" s="301" t="s">
        <v>243</v>
      </c>
      <c r="AJ42" s="301" t="s">
        <v>243</v>
      </c>
      <c r="AK42" s="301" t="s">
        <v>243</v>
      </c>
      <c r="AL42" s="301" t="s">
        <v>243</v>
      </c>
      <c r="AM42" s="301" t="s">
        <v>243</v>
      </c>
      <c r="AN42" s="301" t="s">
        <v>243</v>
      </c>
    </row>
    <row r="43" spans="1:40" s="304" customFormat="1" x14ac:dyDescent="0.25">
      <c r="A43" s="534"/>
      <c r="B43" s="528"/>
      <c r="C43" s="529"/>
      <c r="D43" s="529" t="s">
        <v>501</v>
      </c>
      <c r="E43" s="529"/>
      <c r="F43" s="301" t="s">
        <v>243</v>
      </c>
      <c r="G43" s="301" t="s">
        <v>243</v>
      </c>
      <c r="H43" s="301" t="s">
        <v>243</v>
      </c>
      <c r="I43" s="301" t="s">
        <v>243</v>
      </c>
      <c r="J43" s="301" t="s">
        <v>243</v>
      </c>
      <c r="K43" s="301" t="s">
        <v>243</v>
      </c>
      <c r="L43" s="301" t="s">
        <v>243</v>
      </c>
      <c r="M43" s="301" t="s">
        <v>243</v>
      </c>
      <c r="N43" s="301" t="s">
        <v>243</v>
      </c>
      <c r="O43" s="301" t="s">
        <v>243</v>
      </c>
      <c r="P43" s="301" t="s">
        <v>243</v>
      </c>
      <c r="Q43" s="301" t="s">
        <v>243</v>
      </c>
      <c r="R43" s="301" t="s">
        <v>243</v>
      </c>
      <c r="S43" s="301" t="s">
        <v>243</v>
      </c>
      <c r="T43" s="301" t="s">
        <v>243</v>
      </c>
      <c r="U43" s="301" t="s">
        <v>243</v>
      </c>
      <c r="V43" s="301" t="s">
        <v>243</v>
      </c>
      <c r="W43" s="301" t="s">
        <v>243</v>
      </c>
      <c r="X43" s="301" t="s">
        <v>243</v>
      </c>
      <c r="Y43" s="301" t="s">
        <v>243</v>
      </c>
      <c r="Z43" s="301" t="s">
        <v>243</v>
      </c>
      <c r="AA43" s="301" t="s">
        <v>243</v>
      </c>
      <c r="AB43" s="301" t="s">
        <v>243</v>
      </c>
      <c r="AC43" s="301" t="s">
        <v>243</v>
      </c>
      <c r="AD43" s="301" t="s">
        <v>243</v>
      </c>
      <c r="AE43" s="301" t="s">
        <v>243</v>
      </c>
      <c r="AF43" s="301" t="s">
        <v>243</v>
      </c>
      <c r="AG43" s="301" t="s">
        <v>243</v>
      </c>
      <c r="AH43" s="301" t="s">
        <v>243</v>
      </c>
      <c r="AI43" s="301" t="s">
        <v>243</v>
      </c>
      <c r="AJ43" s="301" t="s">
        <v>243</v>
      </c>
      <c r="AK43" s="301" t="s">
        <v>243</v>
      </c>
      <c r="AL43" s="301" t="s">
        <v>243</v>
      </c>
      <c r="AM43" s="301" t="s">
        <v>243</v>
      </c>
      <c r="AN43" s="301" t="s">
        <v>243</v>
      </c>
    </row>
    <row r="44" spans="1:40" s="304" customFormat="1" ht="30.75" customHeight="1" x14ac:dyDescent="0.25">
      <c r="A44" s="534"/>
      <c r="B44" s="528"/>
      <c r="C44" s="529" t="s">
        <v>502</v>
      </c>
      <c r="D44" s="529" t="s">
        <v>503</v>
      </c>
      <c r="E44" s="529"/>
      <c r="F44" s="301" t="s">
        <v>243</v>
      </c>
      <c r="G44" s="301" t="s">
        <v>243</v>
      </c>
      <c r="H44" s="301" t="s">
        <v>243</v>
      </c>
      <c r="I44" s="301" t="s">
        <v>243</v>
      </c>
      <c r="J44" s="301" t="s">
        <v>243</v>
      </c>
      <c r="K44" s="301" t="s">
        <v>243</v>
      </c>
      <c r="L44" s="301" t="s">
        <v>243</v>
      </c>
      <c r="M44" s="301" t="s">
        <v>243</v>
      </c>
      <c r="N44" s="301" t="s">
        <v>243</v>
      </c>
      <c r="O44" s="301" t="s">
        <v>243</v>
      </c>
      <c r="P44" s="301" t="s">
        <v>243</v>
      </c>
      <c r="Q44" s="301" t="s">
        <v>243</v>
      </c>
      <c r="R44" s="301" t="s">
        <v>243</v>
      </c>
      <c r="S44" s="301" t="s">
        <v>243</v>
      </c>
      <c r="T44" s="301" t="s">
        <v>243</v>
      </c>
      <c r="U44" s="301" t="s">
        <v>243</v>
      </c>
      <c r="V44" s="301" t="s">
        <v>243</v>
      </c>
      <c r="W44" s="301" t="s">
        <v>243</v>
      </c>
      <c r="X44" s="301" t="s">
        <v>243</v>
      </c>
      <c r="Y44" s="301" t="s">
        <v>243</v>
      </c>
      <c r="Z44" s="301" t="s">
        <v>243</v>
      </c>
      <c r="AA44" s="301" t="s">
        <v>243</v>
      </c>
      <c r="AB44" s="301" t="s">
        <v>243</v>
      </c>
      <c r="AC44" s="301" t="s">
        <v>243</v>
      </c>
      <c r="AD44" s="301" t="s">
        <v>243</v>
      </c>
      <c r="AE44" s="301" t="s">
        <v>243</v>
      </c>
      <c r="AF44" s="301" t="s">
        <v>243</v>
      </c>
      <c r="AG44" s="301" t="s">
        <v>243</v>
      </c>
      <c r="AH44" s="301" t="s">
        <v>243</v>
      </c>
      <c r="AI44" s="301" t="s">
        <v>243</v>
      </c>
      <c r="AJ44" s="301" t="s">
        <v>243</v>
      </c>
      <c r="AK44" s="301" t="s">
        <v>243</v>
      </c>
      <c r="AL44" s="301" t="s">
        <v>243</v>
      </c>
      <c r="AM44" s="301" t="s">
        <v>243</v>
      </c>
      <c r="AN44" s="301" t="s">
        <v>243</v>
      </c>
    </row>
    <row r="45" spans="1:40" s="304" customFormat="1" ht="31.5" customHeight="1" x14ac:dyDescent="0.25">
      <c r="A45" s="534"/>
      <c r="B45" s="528"/>
      <c r="C45" s="530"/>
      <c r="D45" s="529" t="s">
        <v>504</v>
      </c>
      <c r="E45" s="529"/>
      <c r="F45" s="301">
        <v>2</v>
      </c>
      <c r="G45" s="301">
        <v>2</v>
      </c>
      <c r="H45" s="301" t="s">
        <v>243</v>
      </c>
      <c r="I45" s="301" t="s">
        <v>243</v>
      </c>
      <c r="J45" s="301" t="s">
        <v>243</v>
      </c>
      <c r="K45" s="301" t="s">
        <v>243</v>
      </c>
      <c r="L45" s="301" t="s">
        <v>243</v>
      </c>
      <c r="M45" s="301" t="s">
        <v>243</v>
      </c>
      <c r="N45" s="301" t="s">
        <v>243</v>
      </c>
      <c r="O45" s="301" t="s">
        <v>243</v>
      </c>
      <c r="P45" s="301" t="s">
        <v>243</v>
      </c>
      <c r="Q45" s="301" t="s">
        <v>243</v>
      </c>
      <c r="R45" s="301" t="s">
        <v>243</v>
      </c>
      <c r="S45" s="301" t="s">
        <v>243</v>
      </c>
      <c r="T45" s="301" t="s">
        <v>243</v>
      </c>
      <c r="U45" s="301" t="s">
        <v>243</v>
      </c>
      <c r="V45" s="301" t="s">
        <v>243</v>
      </c>
      <c r="W45" s="301" t="s">
        <v>243</v>
      </c>
      <c r="X45" s="301" t="s">
        <v>243</v>
      </c>
      <c r="Y45" s="301" t="s">
        <v>243</v>
      </c>
      <c r="Z45" s="301" t="s">
        <v>243</v>
      </c>
      <c r="AA45" s="301" t="s">
        <v>243</v>
      </c>
      <c r="AB45" s="301" t="s">
        <v>243</v>
      </c>
      <c r="AC45" s="301" t="s">
        <v>243</v>
      </c>
      <c r="AD45" s="301" t="s">
        <v>243</v>
      </c>
      <c r="AE45" s="301" t="s">
        <v>243</v>
      </c>
      <c r="AF45" s="301" t="s">
        <v>243</v>
      </c>
      <c r="AG45" s="301" t="s">
        <v>243</v>
      </c>
      <c r="AH45" s="301" t="s">
        <v>243</v>
      </c>
      <c r="AI45" s="301" t="s">
        <v>243</v>
      </c>
      <c r="AJ45" s="301" t="s">
        <v>243</v>
      </c>
      <c r="AK45" s="301" t="s">
        <v>243</v>
      </c>
      <c r="AL45" s="301" t="s">
        <v>243</v>
      </c>
      <c r="AM45" s="301" t="s">
        <v>243</v>
      </c>
      <c r="AN45" s="301" t="s">
        <v>243</v>
      </c>
    </row>
    <row r="46" spans="1:40" s="302" customFormat="1" ht="45" customHeight="1" x14ac:dyDescent="0.25">
      <c r="A46" s="535"/>
      <c r="B46" s="528"/>
      <c r="C46" s="360" t="s">
        <v>505</v>
      </c>
      <c r="D46" s="529" t="s">
        <v>506</v>
      </c>
      <c r="E46" s="529"/>
      <c r="F46" s="301" t="s">
        <v>243</v>
      </c>
      <c r="G46" s="301" t="s">
        <v>243</v>
      </c>
      <c r="H46" s="301" t="s">
        <v>243</v>
      </c>
      <c r="I46" s="301" t="s">
        <v>243</v>
      </c>
      <c r="J46" s="301" t="s">
        <v>243</v>
      </c>
      <c r="K46" s="301" t="s">
        <v>243</v>
      </c>
      <c r="L46" s="301" t="s">
        <v>243</v>
      </c>
      <c r="M46" s="301" t="s">
        <v>243</v>
      </c>
      <c r="N46" s="301" t="s">
        <v>243</v>
      </c>
      <c r="O46" s="301" t="s">
        <v>243</v>
      </c>
      <c r="P46" s="301" t="s">
        <v>243</v>
      </c>
      <c r="Q46" s="301" t="s">
        <v>243</v>
      </c>
      <c r="R46" s="301" t="s">
        <v>243</v>
      </c>
      <c r="S46" s="301" t="s">
        <v>243</v>
      </c>
      <c r="T46" s="301" t="s">
        <v>243</v>
      </c>
      <c r="U46" s="301" t="s">
        <v>243</v>
      </c>
      <c r="V46" s="301" t="s">
        <v>243</v>
      </c>
      <c r="W46" s="301" t="s">
        <v>243</v>
      </c>
      <c r="X46" s="301" t="s">
        <v>243</v>
      </c>
      <c r="Y46" s="301" t="s">
        <v>243</v>
      </c>
      <c r="Z46" s="301" t="s">
        <v>243</v>
      </c>
      <c r="AA46" s="301" t="s">
        <v>243</v>
      </c>
      <c r="AB46" s="301" t="s">
        <v>243</v>
      </c>
      <c r="AC46" s="301" t="s">
        <v>243</v>
      </c>
      <c r="AD46" s="301" t="s">
        <v>243</v>
      </c>
      <c r="AE46" s="301" t="s">
        <v>243</v>
      </c>
      <c r="AF46" s="301" t="s">
        <v>243</v>
      </c>
      <c r="AG46" s="301" t="s">
        <v>243</v>
      </c>
      <c r="AH46" s="301" t="s">
        <v>243</v>
      </c>
      <c r="AI46" s="301" t="s">
        <v>243</v>
      </c>
      <c r="AJ46" s="301" t="s">
        <v>243</v>
      </c>
      <c r="AK46" s="301" t="s">
        <v>243</v>
      </c>
      <c r="AL46" s="301" t="s">
        <v>243</v>
      </c>
      <c r="AM46" s="301" t="s">
        <v>243</v>
      </c>
      <c r="AN46" s="301" t="s">
        <v>243</v>
      </c>
    </row>
    <row r="47" spans="1:40" s="304" customFormat="1" ht="15.75" x14ac:dyDescent="0.25">
      <c r="A47" s="305" t="s">
        <v>511</v>
      </c>
    </row>
    <row r="48" spans="1:40" s="304" customFormat="1" ht="15.75" x14ac:dyDescent="0.25">
      <c r="A48" s="305" t="s">
        <v>512</v>
      </c>
    </row>
    <row r="49" spans="1:1" ht="15.75" x14ac:dyDescent="0.25">
      <c r="A49" s="305" t="s">
        <v>513</v>
      </c>
    </row>
  </sheetData>
  <mergeCells count="60">
    <mergeCell ref="A1:AN2"/>
    <mergeCell ref="A3:A4"/>
    <mergeCell ref="B3:B4"/>
    <mergeCell ref="C3:E4"/>
    <mergeCell ref="F3:J3"/>
    <mergeCell ref="K3:O3"/>
    <mergeCell ref="P3:T3"/>
    <mergeCell ref="U3:Y3"/>
    <mergeCell ref="Z3:AD3"/>
    <mergeCell ref="AE3:AI3"/>
    <mergeCell ref="AJ3:AN3"/>
    <mergeCell ref="A5:A46"/>
    <mergeCell ref="B5:B11"/>
    <mergeCell ref="C5:C8"/>
    <mergeCell ref="D5:D7"/>
    <mergeCell ref="D8:E8"/>
    <mergeCell ref="C9:C10"/>
    <mergeCell ref="D9:E9"/>
    <mergeCell ref="D10:E10"/>
    <mergeCell ref="D11:E11"/>
    <mergeCell ref="B12:B18"/>
    <mergeCell ref="C12:C15"/>
    <mergeCell ref="D12:D14"/>
    <mergeCell ref="D15:E15"/>
    <mergeCell ref="C16:C17"/>
    <mergeCell ref="D16:E16"/>
    <mergeCell ref="D17:E17"/>
    <mergeCell ref="D18:E18"/>
    <mergeCell ref="B19:B25"/>
    <mergeCell ref="C19:C22"/>
    <mergeCell ref="D19:D21"/>
    <mergeCell ref="D22:E22"/>
    <mergeCell ref="C23:C24"/>
    <mergeCell ref="D23:E23"/>
    <mergeCell ref="D24:E24"/>
    <mergeCell ref="D25:E25"/>
    <mergeCell ref="B26:B32"/>
    <mergeCell ref="C26:C29"/>
    <mergeCell ref="D26:D28"/>
    <mergeCell ref="D29:E29"/>
    <mergeCell ref="C30:C31"/>
    <mergeCell ref="D30:E30"/>
    <mergeCell ref="D31:E31"/>
    <mergeCell ref="D32:E32"/>
    <mergeCell ref="B33:B39"/>
    <mergeCell ref="C33:C36"/>
    <mergeCell ref="D33:D35"/>
    <mergeCell ref="D36:E36"/>
    <mergeCell ref="C37:C38"/>
    <mergeCell ref="D37:E37"/>
    <mergeCell ref="D38:E38"/>
    <mergeCell ref="D39:E39"/>
    <mergeCell ref="B40:B46"/>
    <mergeCell ref="C40:C43"/>
    <mergeCell ref="D40:D42"/>
    <mergeCell ref="D43:E43"/>
    <mergeCell ref="C44:C45"/>
    <mergeCell ref="D44:E44"/>
    <mergeCell ref="D45:E45"/>
    <mergeCell ref="D46:E46"/>
  </mergeCells>
  <pageMargins left="0.51181102362204722" right="0.31496062992125984" top="0.74803149606299213" bottom="0.74803149606299213" header="0.31496062992125984" footer="0.31496062992125984"/>
  <pageSetup paperSize="8" scale="4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opLeftCell="A7" zoomScaleNormal="100" zoomScaleSheetLayoutView="40" workbookViewId="0">
      <selection activeCell="L13" sqref="L13"/>
    </sheetView>
  </sheetViews>
  <sheetFormatPr defaultRowHeight="15" x14ac:dyDescent="0.25"/>
  <cols>
    <col min="1" max="1" width="8.28515625" style="395" bestFit="1" customWidth="1"/>
    <col min="2" max="2" width="16.140625" style="395" customWidth="1"/>
    <col min="3" max="3" width="17.85546875" style="395" bestFit="1" customWidth="1"/>
    <col min="4" max="4" width="24.140625" style="395" bestFit="1" customWidth="1"/>
    <col min="5" max="5" width="24.140625" style="395" customWidth="1"/>
    <col min="6" max="6" width="14.140625" style="395" customWidth="1"/>
    <col min="7" max="7" width="12.85546875" style="395" customWidth="1"/>
    <col min="8" max="8" width="13.140625" style="395" customWidth="1"/>
    <col min="9" max="9" width="12.85546875" style="395" customWidth="1"/>
    <col min="10" max="10" width="13.140625" style="395" customWidth="1"/>
    <col min="11" max="11" width="13.28515625" style="395" customWidth="1"/>
    <col min="12" max="12" width="13.42578125" style="395" customWidth="1"/>
    <col min="13" max="14" width="13.7109375" style="395" customWidth="1"/>
    <col min="15" max="15" width="14" style="395" customWidth="1"/>
    <col min="16" max="16" width="13.42578125" style="395" customWidth="1"/>
    <col min="17" max="17" width="13.85546875" style="395" customWidth="1"/>
    <col min="18" max="18" width="14.85546875" style="395" customWidth="1"/>
    <col min="19" max="19" width="15.5703125" style="395" customWidth="1"/>
    <col min="20" max="16384" width="9.140625" style="395"/>
  </cols>
  <sheetData>
    <row r="1" spans="1:19" ht="36.75" customHeight="1" x14ac:dyDescent="0.25">
      <c r="A1" s="556" t="s">
        <v>603</v>
      </c>
      <c r="B1" s="557"/>
      <c r="C1" s="557"/>
      <c r="D1" s="557"/>
      <c r="E1" s="557"/>
      <c r="F1" s="557"/>
      <c r="G1" s="557"/>
      <c r="H1" s="557"/>
      <c r="I1" s="557"/>
      <c r="J1" s="557"/>
      <c r="K1" s="557"/>
      <c r="L1" s="557"/>
      <c r="M1" s="557"/>
      <c r="N1" s="557"/>
      <c r="O1" s="557"/>
      <c r="P1" s="557"/>
      <c r="Q1" s="557"/>
      <c r="R1" s="558"/>
      <c r="S1" s="558"/>
    </row>
    <row r="2" spans="1:19" ht="15.75" thickBot="1" x14ac:dyDescent="0.3"/>
    <row r="3" spans="1:19" ht="15" customHeight="1" thickBot="1" x14ac:dyDescent="0.3">
      <c r="A3" s="559" t="s">
        <v>514</v>
      </c>
      <c r="B3" s="561" t="s">
        <v>515</v>
      </c>
      <c r="C3" s="559" t="s">
        <v>516</v>
      </c>
      <c r="D3" s="549" t="s">
        <v>517</v>
      </c>
      <c r="E3" s="549" t="s">
        <v>518</v>
      </c>
      <c r="F3" s="549" t="s">
        <v>519</v>
      </c>
      <c r="G3" s="549" t="s">
        <v>520</v>
      </c>
      <c r="H3" s="549"/>
      <c r="I3" s="549"/>
      <c r="J3" s="549"/>
      <c r="K3" s="549"/>
      <c r="L3" s="549"/>
      <c r="M3" s="549"/>
      <c r="N3" s="549"/>
      <c r="O3" s="549" t="s">
        <v>521</v>
      </c>
      <c r="P3" s="562"/>
      <c r="Q3" s="562"/>
      <c r="R3" s="549" t="s">
        <v>522</v>
      </c>
      <c r="S3" s="562"/>
    </row>
    <row r="4" spans="1:19" ht="25.5" customHeight="1" thickBot="1" x14ac:dyDescent="0.3">
      <c r="A4" s="559"/>
      <c r="B4" s="561"/>
      <c r="C4" s="559"/>
      <c r="D4" s="549"/>
      <c r="E4" s="549"/>
      <c r="F4" s="549"/>
      <c r="G4" s="549" t="s">
        <v>523</v>
      </c>
      <c r="H4" s="549"/>
      <c r="I4" s="549" t="s">
        <v>524</v>
      </c>
      <c r="J4" s="549"/>
      <c r="K4" s="549" t="s">
        <v>525</v>
      </c>
      <c r="L4" s="549"/>
      <c r="M4" s="549" t="s">
        <v>526</v>
      </c>
      <c r="N4" s="549"/>
      <c r="O4" s="549"/>
      <c r="P4" s="562"/>
      <c r="Q4" s="562"/>
      <c r="R4" s="562"/>
      <c r="S4" s="562"/>
    </row>
    <row r="5" spans="1:19" ht="30" customHeight="1" thickBot="1" x14ac:dyDescent="0.3">
      <c r="A5" s="560"/>
      <c r="B5" s="560"/>
      <c r="C5" s="560"/>
      <c r="D5" s="560"/>
      <c r="E5" s="560"/>
      <c r="F5" s="560"/>
      <c r="G5" s="415" t="s">
        <v>527</v>
      </c>
      <c r="H5" s="415" t="s">
        <v>528</v>
      </c>
      <c r="I5" s="415" t="s">
        <v>527</v>
      </c>
      <c r="J5" s="415" t="s">
        <v>528</v>
      </c>
      <c r="K5" s="415" t="s">
        <v>527</v>
      </c>
      <c r="L5" s="415" t="s">
        <v>528</v>
      </c>
      <c r="M5" s="415" t="s">
        <v>527</v>
      </c>
      <c r="N5" s="415" t="s">
        <v>528</v>
      </c>
      <c r="O5" s="415" t="s">
        <v>529</v>
      </c>
      <c r="P5" s="415" t="s">
        <v>527</v>
      </c>
      <c r="Q5" s="415" t="s">
        <v>530</v>
      </c>
      <c r="R5" s="415" t="s">
        <v>531</v>
      </c>
      <c r="S5" s="415" t="s">
        <v>532</v>
      </c>
    </row>
    <row r="6" spans="1:19" ht="15.75" thickBot="1" x14ac:dyDescent="0.3">
      <c r="A6" s="414">
        <v>1</v>
      </c>
      <c r="B6" s="414">
        <v>2</v>
      </c>
      <c r="C6" s="414">
        <v>3</v>
      </c>
      <c r="D6" s="413">
        <v>4</v>
      </c>
      <c r="E6" s="413">
        <v>5</v>
      </c>
      <c r="F6" s="413">
        <v>6</v>
      </c>
      <c r="G6" s="413">
        <v>7</v>
      </c>
      <c r="H6" s="413">
        <v>8</v>
      </c>
      <c r="I6" s="413">
        <v>9</v>
      </c>
      <c r="J6" s="413">
        <v>10</v>
      </c>
      <c r="K6" s="413">
        <v>11</v>
      </c>
      <c r="L6" s="413">
        <v>12</v>
      </c>
      <c r="M6" s="413">
        <v>13</v>
      </c>
      <c r="N6" s="413">
        <v>14</v>
      </c>
      <c r="O6" s="413">
        <v>15</v>
      </c>
      <c r="P6" s="413">
        <v>16</v>
      </c>
      <c r="Q6" s="413">
        <v>17</v>
      </c>
      <c r="R6" s="413">
        <v>18</v>
      </c>
      <c r="S6" s="413">
        <v>19</v>
      </c>
    </row>
    <row r="7" spans="1:19" x14ac:dyDescent="0.25">
      <c r="A7" s="408" t="s">
        <v>243</v>
      </c>
      <c r="B7" s="408" t="s">
        <v>243</v>
      </c>
      <c r="C7" s="408" t="s">
        <v>243</v>
      </c>
      <c r="D7" s="408" t="s">
        <v>243</v>
      </c>
      <c r="E7" s="408" t="s">
        <v>243</v>
      </c>
      <c r="F7" s="407" t="s">
        <v>492</v>
      </c>
      <c r="G7" s="398" t="s">
        <v>243</v>
      </c>
      <c r="H7" s="398" t="s">
        <v>243</v>
      </c>
      <c r="I7" s="398" t="s">
        <v>243</v>
      </c>
      <c r="J7" s="398" t="s">
        <v>243</v>
      </c>
      <c r="K7" s="398" t="s">
        <v>243</v>
      </c>
      <c r="L7" s="398" t="s">
        <v>243</v>
      </c>
      <c r="M7" s="398" t="s">
        <v>243</v>
      </c>
      <c r="N7" s="398" t="s">
        <v>243</v>
      </c>
      <c r="O7" s="398" t="s">
        <v>243</v>
      </c>
      <c r="P7" s="398" t="s">
        <v>243</v>
      </c>
      <c r="Q7" s="398" t="s">
        <v>243</v>
      </c>
      <c r="R7" s="398" t="s">
        <v>243</v>
      </c>
      <c r="S7" s="398" t="s">
        <v>243</v>
      </c>
    </row>
    <row r="8" spans="1:19" x14ac:dyDescent="0.25">
      <c r="A8" s="408" t="s">
        <v>243</v>
      </c>
      <c r="B8" s="408" t="s">
        <v>243</v>
      </c>
      <c r="C8" s="408" t="s">
        <v>243</v>
      </c>
      <c r="D8" s="408" t="s">
        <v>243</v>
      </c>
      <c r="E8" s="408" t="s">
        <v>243</v>
      </c>
      <c r="F8" s="412" t="s">
        <v>493</v>
      </c>
      <c r="G8" s="398" t="s">
        <v>243</v>
      </c>
      <c r="H8" s="398" t="s">
        <v>243</v>
      </c>
      <c r="I8" s="398" t="s">
        <v>243</v>
      </c>
      <c r="J8" s="398" t="s">
        <v>243</v>
      </c>
      <c r="K8" s="398" t="s">
        <v>243</v>
      </c>
      <c r="L8" s="398" t="s">
        <v>243</v>
      </c>
      <c r="M8" s="398" t="s">
        <v>243</v>
      </c>
      <c r="N8" s="398" t="s">
        <v>243</v>
      </c>
      <c r="O8" s="398" t="s">
        <v>243</v>
      </c>
      <c r="P8" s="398" t="s">
        <v>243</v>
      </c>
      <c r="Q8" s="398" t="s">
        <v>243</v>
      </c>
      <c r="R8" s="398" t="s">
        <v>243</v>
      </c>
      <c r="S8" s="398" t="s">
        <v>243</v>
      </c>
    </row>
    <row r="9" spans="1:19" x14ac:dyDescent="0.25">
      <c r="A9" s="408" t="s">
        <v>243</v>
      </c>
      <c r="B9" s="408" t="s">
        <v>243</v>
      </c>
      <c r="C9" s="408" t="s">
        <v>243</v>
      </c>
      <c r="D9" s="408" t="s">
        <v>243</v>
      </c>
      <c r="E9" s="408" t="s">
        <v>243</v>
      </c>
      <c r="F9" s="412" t="s">
        <v>494</v>
      </c>
      <c r="G9" s="398" t="s">
        <v>243</v>
      </c>
      <c r="H9" s="398" t="s">
        <v>243</v>
      </c>
      <c r="I9" s="398" t="s">
        <v>243</v>
      </c>
      <c r="J9" s="398" t="s">
        <v>243</v>
      </c>
      <c r="K9" s="398" t="s">
        <v>243</v>
      </c>
      <c r="L9" s="398" t="s">
        <v>243</v>
      </c>
      <c r="M9" s="398" t="s">
        <v>243</v>
      </c>
      <c r="N9" s="398" t="s">
        <v>243</v>
      </c>
      <c r="O9" s="398" t="s">
        <v>243</v>
      </c>
      <c r="P9" s="398" t="s">
        <v>243</v>
      </c>
      <c r="Q9" s="398" t="s">
        <v>243</v>
      </c>
      <c r="R9" s="398" t="s">
        <v>243</v>
      </c>
      <c r="S9" s="398" t="s">
        <v>243</v>
      </c>
    </row>
    <row r="10" spans="1:19" ht="22.5" x14ac:dyDescent="0.25">
      <c r="A10" s="409">
        <v>1</v>
      </c>
      <c r="B10" s="409" t="s">
        <v>565</v>
      </c>
      <c r="C10" s="408" t="s">
        <v>243</v>
      </c>
      <c r="D10" s="408" t="s">
        <v>243</v>
      </c>
      <c r="E10" s="408" t="s">
        <v>243</v>
      </c>
      <c r="F10" s="412" t="s">
        <v>495</v>
      </c>
      <c r="G10" s="398" t="s">
        <v>243</v>
      </c>
      <c r="H10" s="398" t="s">
        <v>243</v>
      </c>
      <c r="I10" s="410">
        <v>89</v>
      </c>
      <c r="J10" s="398" t="s">
        <v>243</v>
      </c>
      <c r="K10" s="410">
        <v>200</v>
      </c>
      <c r="L10" s="398" t="s">
        <v>243</v>
      </c>
      <c r="M10" s="410">
        <v>36427</v>
      </c>
      <c r="N10" s="398" t="s">
        <v>243</v>
      </c>
      <c r="O10" s="404" t="s">
        <v>566</v>
      </c>
      <c r="P10" s="410">
        <f>M10+K10+I10</f>
        <v>36716</v>
      </c>
      <c r="Q10" s="402">
        <v>21589.008000000002</v>
      </c>
      <c r="R10" s="398" t="s">
        <v>243</v>
      </c>
      <c r="S10" s="398" t="s">
        <v>243</v>
      </c>
    </row>
    <row r="11" spans="1:19" ht="33.75" x14ac:dyDescent="0.25">
      <c r="A11" s="409"/>
      <c r="B11" s="409" t="s">
        <v>565</v>
      </c>
      <c r="C11" s="408"/>
      <c r="D11" s="408"/>
      <c r="E11" s="408"/>
      <c r="F11" s="407"/>
      <c r="G11" s="398"/>
      <c r="H11" s="398"/>
      <c r="I11" s="406"/>
      <c r="J11" s="405"/>
      <c r="K11" s="406"/>
      <c r="L11" s="405"/>
      <c r="M11" s="406"/>
      <c r="N11" s="405"/>
      <c r="O11" s="404" t="s">
        <v>567</v>
      </c>
      <c r="P11" s="403">
        <v>5</v>
      </c>
      <c r="Q11" s="402">
        <v>5644.2900000000009</v>
      </c>
      <c r="R11" s="398"/>
      <c r="S11" s="398"/>
    </row>
    <row r="12" spans="1:19" ht="33.75" x14ac:dyDescent="0.25">
      <c r="A12" s="409"/>
      <c r="B12" s="409" t="s">
        <v>565</v>
      </c>
      <c r="C12" s="408"/>
      <c r="D12" s="408"/>
      <c r="E12" s="408"/>
      <c r="F12" s="407"/>
      <c r="G12" s="398"/>
      <c r="H12" s="398"/>
      <c r="I12" s="406"/>
      <c r="J12" s="405"/>
      <c r="K12" s="406"/>
      <c r="L12" s="405"/>
      <c r="M12" s="406"/>
      <c r="N12" s="405"/>
      <c r="O12" s="404" t="s">
        <v>568</v>
      </c>
      <c r="P12" s="403">
        <v>5</v>
      </c>
      <c r="Q12" s="402">
        <v>14.4</v>
      </c>
      <c r="R12" s="398"/>
      <c r="S12" s="398"/>
    </row>
    <row r="13" spans="1:19" ht="45" x14ac:dyDescent="0.25">
      <c r="A13" s="409"/>
      <c r="B13" s="409" t="s">
        <v>565</v>
      </c>
      <c r="C13" s="408"/>
      <c r="D13" s="408"/>
      <c r="E13" s="408"/>
      <c r="F13" s="407"/>
      <c r="G13" s="398"/>
      <c r="H13" s="398"/>
      <c r="I13" s="406"/>
      <c r="J13" s="411"/>
      <c r="K13" s="406"/>
      <c r="L13" s="405"/>
      <c r="M13" s="406"/>
      <c r="N13" s="405"/>
      <c r="O13" s="404" t="s">
        <v>569</v>
      </c>
      <c r="P13" s="403">
        <v>1</v>
      </c>
      <c r="Q13" s="402">
        <v>561.34468800000002</v>
      </c>
      <c r="R13" s="398"/>
      <c r="S13" s="398"/>
    </row>
    <row r="14" spans="1:19" ht="22.5" x14ac:dyDescent="0.25">
      <c r="A14" s="409"/>
      <c r="B14" s="409" t="s">
        <v>565</v>
      </c>
      <c r="C14" s="408"/>
      <c r="D14" s="408"/>
      <c r="E14" s="408"/>
      <c r="F14" s="407"/>
      <c r="G14" s="398"/>
      <c r="H14" s="398"/>
      <c r="I14" s="406"/>
      <c r="J14" s="411"/>
      <c r="K14" s="406"/>
      <c r="L14" s="405"/>
      <c r="M14" s="406"/>
      <c r="N14" s="405"/>
      <c r="O14" s="404" t="s">
        <v>570</v>
      </c>
      <c r="P14" s="403">
        <v>1</v>
      </c>
      <c r="Q14" s="402">
        <v>1652.8105728</v>
      </c>
      <c r="R14" s="398"/>
      <c r="S14" s="398"/>
    </row>
    <row r="15" spans="1:19" ht="33.75" x14ac:dyDescent="0.25">
      <c r="A15" s="409"/>
      <c r="B15" s="409" t="s">
        <v>565</v>
      </c>
      <c r="C15" s="408"/>
      <c r="D15" s="408"/>
      <c r="E15" s="408"/>
      <c r="F15" s="407"/>
      <c r="G15" s="398"/>
      <c r="H15" s="398"/>
      <c r="I15" s="406"/>
      <c r="J15" s="411"/>
      <c r="K15" s="406"/>
      <c r="L15" s="405"/>
      <c r="M15" s="406"/>
      <c r="N15" s="405"/>
      <c r="O15" s="404" t="s">
        <v>571</v>
      </c>
      <c r="P15" s="403">
        <v>1</v>
      </c>
      <c r="Q15" s="402">
        <v>505.32595199999997</v>
      </c>
      <c r="R15" s="398"/>
      <c r="S15" s="398"/>
    </row>
    <row r="16" spans="1:19" ht="22.5" x14ac:dyDescent="0.25">
      <c r="A16" s="409">
        <v>2</v>
      </c>
      <c r="B16" s="409" t="s">
        <v>572</v>
      </c>
      <c r="C16" s="408" t="s">
        <v>243</v>
      </c>
      <c r="D16" s="408" t="s">
        <v>243</v>
      </c>
      <c r="E16" s="408" t="s">
        <v>243</v>
      </c>
      <c r="F16" s="407" t="s">
        <v>243</v>
      </c>
      <c r="G16" s="398" t="s">
        <v>243</v>
      </c>
      <c r="H16" s="398" t="s">
        <v>243</v>
      </c>
      <c r="I16" s="410">
        <v>298</v>
      </c>
      <c r="J16" s="398" t="s">
        <v>243</v>
      </c>
      <c r="K16" s="410">
        <v>1073</v>
      </c>
      <c r="L16" s="398" t="s">
        <v>243</v>
      </c>
      <c r="M16" s="410">
        <v>36179</v>
      </c>
      <c r="N16" s="398" t="s">
        <v>243</v>
      </c>
      <c r="O16" s="404" t="s">
        <v>566</v>
      </c>
      <c r="P16" s="410">
        <f>M16+K16+I16</f>
        <v>37550</v>
      </c>
      <c r="Q16" s="402">
        <v>22088.22</v>
      </c>
      <c r="R16" s="398" t="s">
        <v>243</v>
      </c>
      <c r="S16" s="398" t="s">
        <v>243</v>
      </c>
    </row>
    <row r="17" spans="1:19" ht="33.75" x14ac:dyDescent="0.25">
      <c r="A17" s="409"/>
      <c r="B17" s="409" t="s">
        <v>572</v>
      </c>
      <c r="C17" s="408"/>
      <c r="D17" s="408"/>
      <c r="E17" s="408"/>
      <c r="F17" s="407"/>
      <c r="G17" s="398"/>
      <c r="H17" s="398"/>
      <c r="I17" s="406"/>
      <c r="J17" s="405"/>
      <c r="K17" s="406"/>
      <c r="L17" s="405"/>
      <c r="M17" s="406"/>
      <c r="N17" s="405"/>
      <c r="O17" s="404" t="s">
        <v>567</v>
      </c>
      <c r="P17" s="403">
        <v>30</v>
      </c>
      <c r="Q17" s="402">
        <f>1161.869+945</f>
        <v>2106.8689999999997</v>
      </c>
      <c r="R17" s="398"/>
      <c r="S17" s="398"/>
    </row>
    <row r="18" spans="1:19" ht="33.75" x14ac:dyDescent="0.25">
      <c r="A18" s="409"/>
      <c r="B18" s="409" t="s">
        <v>572</v>
      </c>
      <c r="C18" s="408"/>
      <c r="D18" s="408"/>
      <c r="E18" s="408"/>
      <c r="F18" s="407"/>
      <c r="G18" s="398"/>
      <c r="H18" s="398"/>
      <c r="I18" s="406"/>
      <c r="J18" s="405"/>
      <c r="K18" s="406"/>
      <c r="L18" s="405"/>
      <c r="M18" s="406"/>
      <c r="N18" s="405"/>
      <c r="O18" s="404" t="s">
        <v>568</v>
      </c>
      <c r="P18" s="403">
        <v>30</v>
      </c>
      <c r="Q18" s="402">
        <v>86.4</v>
      </c>
      <c r="R18" s="398"/>
      <c r="S18" s="398"/>
    </row>
    <row r="19" spans="1:19" ht="22.5" x14ac:dyDescent="0.25">
      <c r="A19" s="409">
        <v>3</v>
      </c>
      <c r="B19" s="409" t="s">
        <v>573</v>
      </c>
      <c r="C19" s="408" t="s">
        <v>243</v>
      </c>
      <c r="D19" s="408" t="s">
        <v>243</v>
      </c>
      <c r="E19" s="408" t="s">
        <v>243</v>
      </c>
      <c r="F19" s="407" t="s">
        <v>243</v>
      </c>
      <c r="G19" s="398" t="s">
        <v>243</v>
      </c>
      <c r="H19" s="398" t="s">
        <v>243</v>
      </c>
      <c r="I19" s="410">
        <v>669</v>
      </c>
      <c r="J19" s="398" t="s">
        <v>243</v>
      </c>
      <c r="K19" s="410">
        <v>3604</v>
      </c>
      <c r="L19" s="398" t="s">
        <v>243</v>
      </c>
      <c r="M19" s="410">
        <v>42498</v>
      </c>
      <c r="N19" s="398" t="s">
        <v>243</v>
      </c>
      <c r="O19" s="404" t="s">
        <v>566</v>
      </c>
      <c r="P19" s="410">
        <f>M19+K19+I19</f>
        <v>46771</v>
      </c>
      <c r="Q19" s="402">
        <v>27503.112000000001</v>
      </c>
      <c r="R19" s="398"/>
      <c r="S19" s="398"/>
    </row>
    <row r="20" spans="1:19" ht="33.75" x14ac:dyDescent="0.25">
      <c r="A20" s="409"/>
      <c r="B20" s="409" t="s">
        <v>573</v>
      </c>
      <c r="C20" s="408"/>
      <c r="D20" s="408"/>
      <c r="E20" s="408"/>
      <c r="F20" s="407"/>
      <c r="G20" s="398"/>
      <c r="H20" s="398"/>
      <c r="I20" s="406"/>
      <c r="J20" s="405"/>
      <c r="K20" s="406"/>
      <c r="L20" s="405"/>
      <c r="M20" s="406"/>
      <c r="N20" s="405"/>
      <c r="O20" s="404" t="s">
        <v>567</v>
      </c>
      <c r="P20" s="403">
        <v>85</v>
      </c>
      <c r="Q20" s="402">
        <f>3291.963+992.25</f>
        <v>4284.2129999999997</v>
      </c>
      <c r="R20" s="398"/>
      <c r="S20" s="398"/>
    </row>
    <row r="21" spans="1:19" ht="34.5" thickBot="1" x14ac:dyDescent="0.3">
      <c r="A21" s="409"/>
      <c r="B21" s="409" t="s">
        <v>573</v>
      </c>
      <c r="C21" s="408"/>
      <c r="D21" s="408"/>
      <c r="E21" s="408"/>
      <c r="F21" s="407"/>
      <c r="G21" s="398"/>
      <c r="H21" s="398"/>
      <c r="I21" s="406"/>
      <c r="J21" s="405"/>
      <c r="K21" s="406"/>
      <c r="L21" s="405"/>
      <c r="M21" s="406"/>
      <c r="N21" s="405"/>
      <c r="O21" s="404" t="s">
        <v>568</v>
      </c>
      <c r="P21" s="403">
        <v>85</v>
      </c>
      <c r="Q21" s="402">
        <v>244.8</v>
      </c>
      <c r="R21" s="398"/>
      <c r="S21" s="398"/>
    </row>
    <row r="22" spans="1:19" ht="15.75" thickBot="1" x14ac:dyDescent="0.3">
      <c r="A22" s="550" t="s">
        <v>533</v>
      </c>
      <c r="B22" s="551"/>
      <c r="C22" s="552"/>
      <c r="D22" s="553"/>
      <c r="E22" s="554"/>
      <c r="F22" s="555"/>
      <c r="G22" s="398" t="s">
        <v>243</v>
      </c>
      <c r="H22" s="398" t="s">
        <v>243</v>
      </c>
      <c r="I22" s="400">
        <f>I10+I16+I19</f>
        <v>1056</v>
      </c>
      <c r="J22" s="398" t="s">
        <v>243</v>
      </c>
      <c r="K22" s="400">
        <f>K10+K16+K19</f>
        <v>4877</v>
      </c>
      <c r="L22" s="398" t="s">
        <v>243</v>
      </c>
      <c r="M22" s="400">
        <f>M10+M16+M19</f>
        <v>115104</v>
      </c>
      <c r="N22" s="398" t="s">
        <v>243</v>
      </c>
      <c r="O22" s="401"/>
      <c r="P22" s="400">
        <f>P10+P16+P19</f>
        <v>121037</v>
      </c>
      <c r="Q22" s="399">
        <f>Q10+Q16+Q19</f>
        <v>71180.34</v>
      </c>
      <c r="R22" s="398" t="s">
        <v>243</v>
      </c>
      <c r="S22" s="398" t="s">
        <v>243</v>
      </c>
    </row>
    <row r="24" spans="1:19" ht="47.25" customHeight="1" x14ac:dyDescent="0.25">
      <c r="A24" s="546" t="s">
        <v>534</v>
      </c>
      <c r="B24" s="547"/>
      <c r="C24" s="547"/>
      <c r="D24" s="547"/>
      <c r="E24" s="547"/>
      <c r="F24" s="547"/>
      <c r="G24" s="547"/>
      <c r="H24" s="547"/>
      <c r="I24" s="547"/>
      <c r="J24" s="547"/>
      <c r="K24" s="547"/>
      <c r="L24" s="547"/>
      <c r="M24" s="548"/>
    </row>
    <row r="25" spans="1:19" ht="15.75" x14ac:dyDescent="0.25">
      <c r="A25" s="397" t="s">
        <v>535</v>
      </c>
      <c r="B25" s="396"/>
      <c r="C25" s="396"/>
      <c r="D25" s="396"/>
      <c r="E25" s="396"/>
      <c r="F25" s="396"/>
      <c r="G25" s="396"/>
      <c r="H25" s="396"/>
      <c r="I25" s="396"/>
      <c r="J25" s="396"/>
      <c r="K25" s="396"/>
      <c r="L25" s="396"/>
      <c r="M25" s="396"/>
    </row>
    <row r="26" spans="1:19" ht="15.75" x14ac:dyDescent="0.25">
      <c r="A26" s="397" t="s">
        <v>536</v>
      </c>
      <c r="B26" s="396"/>
      <c r="C26" s="396"/>
      <c r="D26" s="396"/>
      <c r="E26" s="396"/>
      <c r="F26" s="396"/>
      <c r="G26" s="396"/>
      <c r="H26" s="396"/>
      <c r="I26" s="396"/>
      <c r="J26" s="396"/>
      <c r="K26" s="396"/>
      <c r="L26" s="396"/>
      <c r="M26" s="396"/>
    </row>
  </sheetData>
  <mergeCells count="17">
    <mergeCell ref="A1:S1"/>
    <mergeCell ref="A3:A5"/>
    <mergeCell ref="B3:B5"/>
    <mergeCell ref="C3:C5"/>
    <mergeCell ref="D3:D5"/>
    <mergeCell ref="E3:E5"/>
    <mergeCell ref="F3:F5"/>
    <mergeCell ref="G3:N3"/>
    <mergeCell ref="O3:Q4"/>
    <mergeCell ref="R3:S4"/>
    <mergeCell ref="A24:M24"/>
    <mergeCell ref="G4:H4"/>
    <mergeCell ref="I4:J4"/>
    <mergeCell ref="K4:L4"/>
    <mergeCell ref="M4:N4"/>
    <mergeCell ref="A22:C22"/>
    <mergeCell ref="D22:F22"/>
  </mergeCells>
  <dataValidations count="1">
    <dataValidation type="list" allowBlank="1" showInputMessage="1" showErrorMessage="1" sqref="F16:F21">
      <formula1>Потребители</formula1>
    </dataValidation>
  </dataValidations>
  <pageMargins left="0.70866141732283472" right="0.70866141732283472" top="0.74803149606299213" bottom="0.74803149606299213" header="0.31496062992125984" footer="0.31496062992125984"/>
  <pageSetup paperSize="8"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3"/>
  <sheetViews>
    <sheetView view="pageBreakPreview" topLeftCell="A16" zoomScale="80" zoomScaleNormal="70" zoomScaleSheetLayoutView="80" workbookViewId="0">
      <selection activeCell="A12" sqref="A12:S12"/>
    </sheetView>
  </sheetViews>
  <sheetFormatPr defaultColWidth="9.140625" defaultRowHeight="15" x14ac:dyDescent="0.25"/>
  <cols>
    <col min="1" max="1" width="7.42578125" style="1" customWidth="1"/>
    <col min="2" max="2" width="14.28515625" style="1" customWidth="1"/>
    <col min="3" max="3" width="19.140625" style="1" customWidth="1"/>
    <col min="4" max="4" width="13.28515625" style="1" customWidth="1"/>
    <col min="5" max="5" width="20.5703125" style="1" customWidth="1"/>
    <col min="6" max="6" width="22.140625" style="1" customWidth="1"/>
    <col min="7" max="7" width="21.140625" style="1" customWidth="1"/>
    <col min="8" max="8" width="17.28515625" style="1" customWidth="1"/>
    <col min="9" max="10" width="17.5703125" style="1" customWidth="1"/>
    <col min="11" max="12" width="13.5703125" style="1" customWidth="1"/>
    <col min="13" max="13" width="17.5703125" style="1" customWidth="1"/>
    <col min="14" max="16" width="11.28515625" style="1" customWidth="1"/>
    <col min="17" max="17" width="37.5703125" style="1" customWidth="1"/>
    <col min="18" max="18" width="17.5703125" style="1" customWidth="1"/>
    <col min="19" max="19" width="20.140625" style="1" customWidth="1"/>
    <col min="20" max="16384" width="9.140625" style="1"/>
  </cols>
  <sheetData>
    <row r="1" spans="1:28" s="10" customFormat="1" ht="18.75" customHeight="1" x14ac:dyDescent="0.2">
      <c r="A1" s="421" t="str">
        <f>' 1. паспорт местополож'!A1:C1</f>
        <v>Год раскрытия информации: 2024 год</v>
      </c>
      <c r="B1" s="421"/>
      <c r="C1" s="421"/>
      <c r="D1" s="421"/>
      <c r="E1" s="421"/>
      <c r="F1" s="421"/>
      <c r="G1" s="421"/>
      <c r="H1" s="421"/>
      <c r="I1" s="421"/>
      <c r="J1" s="421"/>
      <c r="K1" s="421"/>
      <c r="L1" s="421"/>
      <c r="M1" s="421"/>
      <c r="N1" s="421"/>
      <c r="O1" s="421"/>
      <c r="P1" s="421"/>
      <c r="Q1" s="421"/>
      <c r="R1" s="421"/>
      <c r="S1" s="421"/>
    </row>
    <row r="2" spans="1:28" s="10" customFormat="1" ht="16.5" x14ac:dyDescent="0.25">
      <c r="A2" s="72"/>
      <c r="B2" s="73"/>
      <c r="C2" s="73"/>
      <c r="D2" s="73"/>
      <c r="E2" s="73"/>
      <c r="F2" s="73"/>
      <c r="G2" s="73"/>
      <c r="H2" s="73"/>
      <c r="I2" s="73"/>
      <c r="J2" s="73"/>
      <c r="K2" s="73"/>
      <c r="L2" s="73"/>
      <c r="M2" s="73"/>
      <c r="N2" s="73"/>
      <c r="O2" s="73"/>
      <c r="P2" s="73"/>
      <c r="Q2" s="73"/>
      <c r="R2" s="73"/>
      <c r="S2" s="73"/>
    </row>
    <row r="3" spans="1:28" s="10" customFormat="1" ht="18.75" x14ac:dyDescent="0.2">
      <c r="A3" s="424" t="s">
        <v>9</v>
      </c>
      <c r="B3" s="424"/>
      <c r="C3" s="424"/>
      <c r="D3" s="424"/>
      <c r="E3" s="424"/>
      <c r="F3" s="424"/>
      <c r="G3" s="424"/>
      <c r="H3" s="424"/>
      <c r="I3" s="424"/>
      <c r="J3" s="424"/>
      <c r="K3" s="424"/>
      <c r="L3" s="424"/>
      <c r="M3" s="424"/>
      <c r="N3" s="424"/>
      <c r="O3" s="424"/>
      <c r="P3" s="424"/>
      <c r="Q3" s="424"/>
      <c r="R3" s="424"/>
      <c r="S3" s="424"/>
      <c r="T3" s="11"/>
      <c r="U3" s="11"/>
      <c r="V3" s="11"/>
      <c r="W3" s="11"/>
      <c r="X3" s="11"/>
      <c r="Y3" s="11"/>
      <c r="Z3" s="11"/>
      <c r="AA3" s="11"/>
      <c r="AB3" s="11"/>
    </row>
    <row r="4" spans="1:28" s="10" customFormat="1" ht="18.75" x14ac:dyDescent="0.2">
      <c r="A4" s="424"/>
      <c r="B4" s="424"/>
      <c r="C4" s="424"/>
      <c r="D4" s="424"/>
      <c r="E4" s="424"/>
      <c r="F4" s="424"/>
      <c r="G4" s="424"/>
      <c r="H4" s="424"/>
      <c r="I4" s="424"/>
      <c r="J4" s="424"/>
      <c r="K4" s="424"/>
      <c r="L4" s="424"/>
      <c r="M4" s="424"/>
      <c r="N4" s="424"/>
      <c r="O4" s="424"/>
      <c r="P4" s="424"/>
      <c r="Q4" s="424"/>
      <c r="R4" s="424"/>
      <c r="S4" s="424"/>
      <c r="T4" s="11"/>
      <c r="U4" s="11"/>
      <c r="V4" s="11"/>
      <c r="W4" s="11"/>
      <c r="X4" s="11"/>
      <c r="Y4" s="11"/>
      <c r="Z4" s="11"/>
      <c r="AA4" s="11"/>
      <c r="AB4" s="11"/>
    </row>
    <row r="5" spans="1:28" s="10" customFormat="1" ht="18.75" x14ac:dyDescent="0.2">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11"/>
      <c r="U5" s="11"/>
      <c r="V5" s="11"/>
      <c r="W5" s="11"/>
      <c r="X5" s="11"/>
      <c r="Y5" s="11"/>
      <c r="Z5" s="11"/>
      <c r="AA5" s="11"/>
      <c r="AB5" s="11"/>
    </row>
    <row r="6" spans="1:28" s="10" customFormat="1" ht="18.75" x14ac:dyDescent="0.2">
      <c r="A6" s="422" t="s">
        <v>8</v>
      </c>
      <c r="B6" s="422"/>
      <c r="C6" s="422"/>
      <c r="D6" s="422"/>
      <c r="E6" s="422"/>
      <c r="F6" s="422"/>
      <c r="G6" s="422"/>
      <c r="H6" s="422"/>
      <c r="I6" s="422"/>
      <c r="J6" s="422"/>
      <c r="K6" s="422"/>
      <c r="L6" s="422"/>
      <c r="M6" s="422"/>
      <c r="N6" s="422"/>
      <c r="O6" s="422"/>
      <c r="P6" s="422"/>
      <c r="Q6" s="422"/>
      <c r="R6" s="422"/>
      <c r="S6" s="422"/>
      <c r="T6" s="11"/>
      <c r="U6" s="11"/>
      <c r="V6" s="11"/>
      <c r="W6" s="11"/>
      <c r="X6" s="11"/>
      <c r="Y6" s="11"/>
      <c r="Z6" s="11"/>
      <c r="AA6" s="11"/>
      <c r="AB6" s="11"/>
    </row>
    <row r="7" spans="1:28" s="10" customFormat="1" ht="18.75" x14ac:dyDescent="0.2">
      <c r="A7" s="424"/>
      <c r="B7" s="424"/>
      <c r="C7" s="424"/>
      <c r="D7" s="424"/>
      <c r="E7" s="424"/>
      <c r="F7" s="424"/>
      <c r="G7" s="424"/>
      <c r="H7" s="424"/>
      <c r="I7" s="424"/>
      <c r="J7" s="424"/>
      <c r="K7" s="424"/>
      <c r="L7" s="424"/>
      <c r="M7" s="424"/>
      <c r="N7" s="424"/>
      <c r="O7" s="424"/>
      <c r="P7" s="424"/>
      <c r="Q7" s="424"/>
      <c r="R7" s="424"/>
      <c r="S7" s="424"/>
      <c r="T7" s="11"/>
      <c r="U7" s="11"/>
      <c r="V7" s="11"/>
      <c r="W7" s="11"/>
      <c r="X7" s="11"/>
      <c r="Y7" s="11"/>
      <c r="Z7" s="11"/>
      <c r="AA7" s="11"/>
      <c r="AB7" s="11"/>
    </row>
    <row r="8" spans="1:28" s="10" customFormat="1" ht="18.75" x14ac:dyDescent="0.2">
      <c r="A8" s="426" t="str">
        <f>' 1. паспорт местополож'!A8:C8</f>
        <v>К_2</v>
      </c>
      <c r="B8" s="426"/>
      <c r="C8" s="426"/>
      <c r="D8" s="426"/>
      <c r="E8" s="426"/>
      <c r="F8" s="426"/>
      <c r="G8" s="426"/>
      <c r="H8" s="426"/>
      <c r="I8" s="426"/>
      <c r="J8" s="426"/>
      <c r="K8" s="426"/>
      <c r="L8" s="426"/>
      <c r="M8" s="426"/>
      <c r="N8" s="426"/>
      <c r="O8" s="426"/>
      <c r="P8" s="426"/>
      <c r="Q8" s="426"/>
      <c r="R8" s="426"/>
      <c r="S8" s="426"/>
      <c r="T8" s="11"/>
      <c r="U8" s="11"/>
      <c r="V8" s="11"/>
      <c r="W8" s="11"/>
      <c r="X8" s="11"/>
      <c r="Y8" s="11"/>
      <c r="Z8" s="11"/>
      <c r="AA8" s="11"/>
      <c r="AB8" s="11"/>
    </row>
    <row r="9" spans="1:28" s="10" customFormat="1" ht="18.75" x14ac:dyDescent="0.2">
      <c r="A9" s="422" t="s">
        <v>7</v>
      </c>
      <c r="B9" s="422"/>
      <c r="C9" s="422"/>
      <c r="D9" s="422"/>
      <c r="E9" s="422"/>
      <c r="F9" s="422"/>
      <c r="G9" s="422"/>
      <c r="H9" s="422"/>
      <c r="I9" s="422"/>
      <c r="J9" s="422"/>
      <c r="K9" s="422"/>
      <c r="L9" s="422"/>
      <c r="M9" s="422"/>
      <c r="N9" s="422"/>
      <c r="O9" s="422"/>
      <c r="P9" s="422"/>
      <c r="Q9" s="422"/>
      <c r="R9" s="422"/>
      <c r="S9" s="422"/>
      <c r="T9" s="11"/>
      <c r="U9" s="11"/>
      <c r="V9" s="11"/>
      <c r="W9" s="11"/>
      <c r="X9" s="11"/>
      <c r="Y9" s="11"/>
      <c r="Z9" s="11"/>
      <c r="AA9" s="11"/>
      <c r="AB9" s="11"/>
    </row>
    <row r="10" spans="1:28" s="7" customFormat="1" ht="18.75" x14ac:dyDescent="0.2">
      <c r="A10" s="111"/>
      <c r="D10" s="111"/>
      <c r="E10" s="111"/>
      <c r="F10" s="111"/>
      <c r="G10" s="111"/>
      <c r="H10" s="111"/>
      <c r="I10" s="111"/>
      <c r="J10" s="111"/>
      <c r="K10" s="111"/>
      <c r="L10" s="111"/>
      <c r="M10" s="111"/>
      <c r="N10" s="111"/>
      <c r="O10" s="111"/>
      <c r="P10" s="111"/>
      <c r="Q10" s="111"/>
      <c r="R10" s="111"/>
      <c r="S10" s="111"/>
      <c r="T10" s="8"/>
      <c r="U10" s="8"/>
      <c r="V10" s="8"/>
      <c r="W10" s="8"/>
      <c r="X10" s="8"/>
      <c r="Y10" s="8"/>
      <c r="Z10" s="8"/>
      <c r="AA10" s="8"/>
      <c r="AB10" s="8"/>
    </row>
    <row r="11" spans="1:28" s="2" customFormat="1" ht="15.75" x14ac:dyDescent="0.2">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6"/>
      <c r="U11" s="6"/>
      <c r="V11" s="6"/>
      <c r="W11" s="6"/>
      <c r="X11" s="6"/>
      <c r="Y11" s="6"/>
      <c r="Z11" s="6"/>
      <c r="AA11" s="6"/>
      <c r="AB11" s="6"/>
    </row>
    <row r="12" spans="1:28" s="2" customFormat="1" ht="15" customHeight="1" x14ac:dyDescent="0.2">
      <c r="A12" s="422" t="s">
        <v>5</v>
      </c>
      <c r="B12" s="422"/>
      <c r="C12" s="422"/>
      <c r="D12" s="422"/>
      <c r="E12" s="422"/>
      <c r="F12" s="422"/>
      <c r="G12" s="422"/>
      <c r="H12" s="422"/>
      <c r="I12" s="422"/>
      <c r="J12" s="422"/>
      <c r="K12" s="422"/>
      <c r="L12" s="422"/>
      <c r="M12" s="422"/>
      <c r="N12" s="422"/>
      <c r="O12" s="422"/>
      <c r="P12" s="422"/>
      <c r="Q12" s="422"/>
      <c r="R12" s="422"/>
      <c r="S12" s="422"/>
      <c r="T12" s="4"/>
      <c r="U12" s="4"/>
      <c r="V12" s="4"/>
      <c r="W12" s="4"/>
      <c r="X12" s="4"/>
      <c r="Y12" s="4"/>
      <c r="Z12" s="4"/>
      <c r="AA12" s="4"/>
      <c r="AB12" s="4"/>
    </row>
    <row r="13" spans="1:28" s="2" customFormat="1" ht="15" customHeight="1" x14ac:dyDescent="0.2">
      <c r="A13" s="422"/>
      <c r="B13" s="422"/>
      <c r="C13" s="422"/>
      <c r="D13" s="422"/>
      <c r="E13" s="422"/>
      <c r="F13" s="422"/>
      <c r="G13" s="422"/>
      <c r="H13" s="422"/>
      <c r="I13" s="422"/>
      <c r="J13" s="422"/>
      <c r="K13" s="422"/>
      <c r="L13" s="422"/>
      <c r="M13" s="422"/>
      <c r="N13" s="422"/>
      <c r="O13" s="422"/>
      <c r="P13" s="422"/>
      <c r="Q13" s="422"/>
      <c r="R13" s="422"/>
      <c r="S13" s="422"/>
      <c r="T13" s="3"/>
      <c r="U13" s="3"/>
      <c r="V13" s="3"/>
      <c r="W13" s="3"/>
      <c r="X13" s="3"/>
      <c r="Y13" s="3"/>
    </row>
    <row r="14" spans="1:28" s="2" customFormat="1" ht="43.5" customHeight="1" x14ac:dyDescent="0.2">
      <c r="A14" s="423" t="s">
        <v>196</v>
      </c>
      <c r="B14" s="423"/>
      <c r="C14" s="423"/>
      <c r="D14" s="423"/>
      <c r="E14" s="423"/>
      <c r="F14" s="423"/>
      <c r="G14" s="423"/>
      <c r="H14" s="423"/>
      <c r="I14" s="423"/>
      <c r="J14" s="423"/>
      <c r="K14" s="423"/>
      <c r="L14" s="423"/>
      <c r="M14" s="423"/>
      <c r="N14" s="423"/>
      <c r="O14" s="423"/>
      <c r="P14" s="423"/>
      <c r="Q14" s="423"/>
      <c r="R14" s="423"/>
      <c r="S14" s="423"/>
      <c r="T14" s="5"/>
      <c r="U14" s="5"/>
      <c r="V14" s="5"/>
      <c r="W14" s="5"/>
      <c r="X14" s="5"/>
      <c r="Y14" s="5"/>
      <c r="Z14" s="5"/>
      <c r="AA14" s="5"/>
      <c r="AB14" s="5"/>
    </row>
    <row r="15" spans="1:28" s="2" customFormat="1" ht="15" customHeight="1" x14ac:dyDescent="0.2">
      <c r="A15" s="427"/>
      <c r="B15" s="427"/>
      <c r="C15" s="427"/>
      <c r="D15" s="427"/>
      <c r="E15" s="427"/>
      <c r="F15" s="427"/>
      <c r="G15" s="427"/>
      <c r="H15" s="427"/>
      <c r="I15" s="427"/>
      <c r="J15" s="427"/>
      <c r="K15" s="427"/>
      <c r="L15" s="427"/>
      <c r="M15" s="427"/>
      <c r="N15" s="427"/>
      <c r="O15" s="427"/>
      <c r="P15" s="427"/>
      <c r="Q15" s="427"/>
      <c r="R15" s="427"/>
      <c r="S15" s="427"/>
      <c r="T15" s="3"/>
      <c r="U15" s="3"/>
      <c r="V15" s="3"/>
      <c r="W15" s="3"/>
      <c r="X15" s="3"/>
      <c r="Y15" s="3"/>
    </row>
    <row r="16" spans="1:28" s="2" customFormat="1" ht="78" customHeight="1" x14ac:dyDescent="0.2">
      <c r="A16" s="429" t="s">
        <v>4</v>
      </c>
      <c r="B16" s="428" t="s">
        <v>55</v>
      </c>
      <c r="C16" s="430" t="s">
        <v>143</v>
      </c>
      <c r="D16" s="428" t="s">
        <v>142</v>
      </c>
      <c r="E16" s="428" t="s">
        <v>54</v>
      </c>
      <c r="F16" s="428" t="s">
        <v>53</v>
      </c>
      <c r="G16" s="428" t="s">
        <v>138</v>
      </c>
      <c r="H16" s="428" t="s">
        <v>52</v>
      </c>
      <c r="I16" s="428" t="s">
        <v>51</v>
      </c>
      <c r="J16" s="428" t="s">
        <v>50</v>
      </c>
      <c r="K16" s="428" t="s">
        <v>49</v>
      </c>
      <c r="L16" s="428" t="s">
        <v>48</v>
      </c>
      <c r="M16" s="428" t="s">
        <v>47</v>
      </c>
      <c r="N16" s="428" t="s">
        <v>46</v>
      </c>
      <c r="O16" s="428" t="s">
        <v>45</v>
      </c>
      <c r="P16" s="428" t="s">
        <v>44</v>
      </c>
      <c r="Q16" s="428" t="s">
        <v>141</v>
      </c>
      <c r="R16" s="428"/>
      <c r="S16" s="428" t="s">
        <v>190</v>
      </c>
      <c r="T16" s="3"/>
      <c r="U16" s="3"/>
      <c r="V16" s="3"/>
      <c r="W16" s="3"/>
      <c r="X16" s="3"/>
      <c r="Y16" s="3"/>
    </row>
    <row r="17" spans="1:28" s="2" customFormat="1" ht="256.5" customHeight="1" x14ac:dyDescent="0.2">
      <c r="A17" s="429"/>
      <c r="B17" s="428"/>
      <c r="C17" s="431"/>
      <c r="D17" s="428"/>
      <c r="E17" s="428"/>
      <c r="F17" s="428"/>
      <c r="G17" s="428"/>
      <c r="H17" s="428"/>
      <c r="I17" s="428"/>
      <c r="J17" s="428"/>
      <c r="K17" s="428"/>
      <c r="L17" s="428"/>
      <c r="M17" s="428"/>
      <c r="N17" s="428"/>
      <c r="O17" s="428"/>
      <c r="P17" s="428"/>
      <c r="Q17" s="78" t="s">
        <v>139</v>
      </c>
      <c r="R17" s="79" t="s">
        <v>140</v>
      </c>
      <c r="S17" s="428"/>
      <c r="T17" s="18"/>
      <c r="U17" s="18"/>
      <c r="V17" s="18"/>
      <c r="W17" s="18"/>
      <c r="X17" s="18"/>
      <c r="Y17" s="18"/>
      <c r="Z17" s="17"/>
      <c r="AA17" s="17"/>
      <c r="AB17" s="17"/>
    </row>
    <row r="18" spans="1:28" s="2" customFormat="1" ht="18.75" x14ac:dyDescent="0.2">
      <c r="A18" s="26">
        <v>1</v>
      </c>
      <c r="B18" s="27">
        <v>2</v>
      </c>
      <c r="C18" s="26">
        <v>3</v>
      </c>
      <c r="D18" s="27">
        <v>4</v>
      </c>
      <c r="E18" s="26">
        <v>5</v>
      </c>
      <c r="F18" s="27">
        <v>6</v>
      </c>
      <c r="G18" s="59">
        <v>7</v>
      </c>
      <c r="H18" s="60">
        <v>8</v>
      </c>
      <c r="I18" s="59">
        <v>9</v>
      </c>
      <c r="J18" s="60">
        <v>10</v>
      </c>
      <c r="K18" s="59">
        <v>11</v>
      </c>
      <c r="L18" s="60">
        <v>12</v>
      </c>
      <c r="M18" s="59">
        <v>13</v>
      </c>
      <c r="N18" s="60">
        <v>14</v>
      </c>
      <c r="O18" s="59">
        <v>15</v>
      </c>
      <c r="P18" s="60">
        <v>16</v>
      </c>
      <c r="Q18" s="59">
        <v>17</v>
      </c>
      <c r="R18" s="60">
        <v>18</v>
      </c>
      <c r="S18" s="59">
        <v>19</v>
      </c>
      <c r="T18" s="18"/>
      <c r="U18" s="18"/>
      <c r="V18" s="18"/>
      <c r="W18" s="18"/>
      <c r="X18" s="18"/>
      <c r="Y18" s="18"/>
      <c r="Z18" s="17"/>
      <c r="AA18" s="17"/>
      <c r="AB18" s="17"/>
    </row>
    <row r="19" spans="1:28" s="2" customFormat="1" ht="18.75" x14ac:dyDescent="0.2">
      <c r="A19" s="103" t="s">
        <v>243</v>
      </c>
      <c r="B19" s="25" t="s">
        <v>243</v>
      </c>
      <c r="C19" s="25" t="s">
        <v>243</v>
      </c>
      <c r="D19" s="25" t="s">
        <v>243</v>
      </c>
      <c r="E19" s="25" t="s">
        <v>243</v>
      </c>
      <c r="F19" s="25" t="s">
        <v>243</v>
      </c>
      <c r="G19" s="25" t="s">
        <v>243</v>
      </c>
      <c r="H19" s="25" t="s">
        <v>243</v>
      </c>
      <c r="I19" s="25" t="s">
        <v>243</v>
      </c>
      <c r="J19" s="25" t="s">
        <v>243</v>
      </c>
      <c r="K19" s="25" t="s">
        <v>243</v>
      </c>
      <c r="L19" s="25" t="s">
        <v>243</v>
      </c>
      <c r="M19" s="25" t="s">
        <v>243</v>
      </c>
      <c r="N19" s="25" t="s">
        <v>243</v>
      </c>
      <c r="O19" s="25" t="s">
        <v>243</v>
      </c>
      <c r="P19" s="25" t="s">
        <v>243</v>
      </c>
      <c r="Q19" s="25" t="s">
        <v>243</v>
      </c>
      <c r="R19" s="58" t="s">
        <v>243</v>
      </c>
      <c r="S19" s="58" t="s">
        <v>243</v>
      </c>
      <c r="T19" s="18"/>
      <c r="U19" s="18"/>
      <c r="V19" s="18"/>
      <c r="W19" s="18"/>
      <c r="X19" s="18"/>
      <c r="Y19" s="18"/>
      <c r="Z19" s="17"/>
      <c r="AA19" s="17"/>
      <c r="AB19" s="17"/>
    </row>
    <row r="20" spans="1:28" s="2" customFormat="1" ht="18.75" x14ac:dyDescent="0.2">
      <c r="A20" s="103" t="s">
        <v>243</v>
      </c>
      <c r="B20" s="25" t="s">
        <v>243</v>
      </c>
      <c r="C20" s="25" t="s">
        <v>243</v>
      </c>
      <c r="D20" s="25" t="s">
        <v>243</v>
      </c>
      <c r="E20" s="25" t="s">
        <v>243</v>
      </c>
      <c r="F20" s="25" t="s">
        <v>243</v>
      </c>
      <c r="G20" s="25" t="s">
        <v>243</v>
      </c>
      <c r="H20" s="108" t="s">
        <v>243</v>
      </c>
      <c r="I20" s="108" t="s">
        <v>243</v>
      </c>
      <c r="J20" s="108" t="s">
        <v>243</v>
      </c>
      <c r="K20" s="108" t="s">
        <v>243</v>
      </c>
      <c r="L20" s="108" t="s">
        <v>243</v>
      </c>
      <c r="M20" s="108" t="s">
        <v>243</v>
      </c>
      <c r="N20" s="108" t="s">
        <v>243</v>
      </c>
      <c r="O20" s="108" t="s">
        <v>243</v>
      </c>
      <c r="P20" s="108" t="s">
        <v>243</v>
      </c>
      <c r="Q20" s="108" t="s">
        <v>243</v>
      </c>
      <c r="R20" s="58" t="s">
        <v>243</v>
      </c>
      <c r="S20" s="58" t="s">
        <v>243</v>
      </c>
      <c r="T20" s="18"/>
      <c r="U20" s="18"/>
      <c r="V20" s="18"/>
      <c r="W20" s="18"/>
      <c r="X20" s="17"/>
      <c r="Y20" s="17"/>
      <c r="Z20" s="17"/>
      <c r="AA20" s="17"/>
      <c r="AB20" s="17"/>
    </row>
    <row r="21" spans="1:28" s="2" customFormat="1" ht="18.75" x14ac:dyDescent="0.2">
      <c r="A21" s="103" t="s">
        <v>243</v>
      </c>
      <c r="B21" s="25" t="s">
        <v>243</v>
      </c>
      <c r="C21" s="25" t="s">
        <v>243</v>
      </c>
      <c r="D21" s="25" t="s">
        <v>243</v>
      </c>
      <c r="E21" s="25" t="s">
        <v>243</v>
      </c>
      <c r="F21" s="25" t="s">
        <v>243</v>
      </c>
      <c r="G21" s="25" t="s">
        <v>243</v>
      </c>
      <c r="H21" s="108" t="s">
        <v>243</v>
      </c>
      <c r="I21" s="108" t="s">
        <v>243</v>
      </c>
      <c r="J21" s="108" t="s">
        <v>243</v>
      </c>
      <c r="K21" s="108" t="s">
        <v>243</v>
      </c>
      <c r="L21" s="108" t="s">
        <v>243</v>
      </c>
      <c r="M21" s="108" t="s">
        <v>243</v>
      </c>
      <c r="N21" s="108" t="s">
        <v>243</v>
      </c>
      <c r="O21" s="108" t="s">
        <v>243</v>
      </c>
      <c r="P21" s="108" t="s">
        <v>243</v>
      </c>
      <c r="Q21" s="108" t="s">
        <v>243</v>
      </c>
      <c r="R21" s="58" t="s">
        <v>243</v>
      </c>
      <c r="S21" s="58" t="s">
        <v>243</v>
      </c>
      <c r="T21" s="18"/>
      <c r="U21" s="18"/>
      <c r="V21" s="18"/>
      <c r="W21" s="18"/>
      <c r="X21" s="17"/>
      <c r="Y21" s="17"/>
      <c r="Z21" s="17"/>
      <c r="AA21" s="17"/>
      <c r="AB21" s="17"/>
    </row>
    <row r="22" spans="1:28" s="2" customFormat="1" ht="18.75" x14ac:dyDescent="0.2">
      <c r="A22" s="109" t="s">
        <v>243</v>
      </c>
      <c r="B22" s="25" t="s">
        <v>243</v>
      </c>
      <c r="C22" s="25" t="s">
        <v>243</v>
      </c>
      <c r="D22" s="25" t="s">
        <v>243</v>
      </c>
      <c r="E22" s="25" t="s">
        <v>243</v>
      </c>
      <c r="F22" s="25" t="s">
        <v>243</v>
      </c>
      <c r="G22" s="25" t="s">
        <v>243</v>
      </c>
      <c r="H22" s="108" t="s">
        <v>243</v>
      </c>
      <c r="I22" s="108" t="s">
        <v>243</v>
      </c>
      <c r="J22" s="108" t="s">
        <v>243</v>
      </c>
      <c r="K22" s="108" t="s">
        <v>243</v>
      </c>
      <c r="L22" s="108" t="s">
        <v>243</v>
      </c>
      <c r="M22" s="108" t="s">
        <v>243</v>
      </c>
      <c r="N22" s="108" t="s">
        <v>243</v>
      </c>
      <c r="O22" s="108" t="s">
        <v>243</v>
      </c>
      <c r="P22" s="108" t="s">
        <v>243</v>
      </c>
      <c r="Q22" s="108" t="s">
        <v>243</v>
      </c>
      <c r="R22" s="58" t="s">
        <v>243</v>
      </c>
      <c r="S22" s="58" t="s">
        <v>243</v>
      </c>
      <c r="T22" s="18"/>
      <c r="U22" s="18"/>
      <c r="V22" s="18"/>
      <c r="W22" s="18"/>
      <c r="X22" s="17"/>
      <c r="Y22" s="17"/>
      <c r="Z22" s="17"/>
      <c r="AA22" s="17"/>
      <c r="AB22" s="17"/>
    </row>
    <row r="23" spans="1:28" s="2" customFormat="1" ht="18.75" x14ac:dyDescent="0.2">
      <c r="A23" s="109" t="s">
        <v>243</v>
      </c>
      <c r="B23" s="25" t="s">
        <v>243</v>
      </c>
      <c r="C23" s="25" t="s">
        <v>243</v>
      </c>
      <c r="D23" s="25" t="s">
        <v>243</v>
      </c>
      <c r="E23" s="25" t="s">
        <v>243</v>
      </c>
      <c r="F23" s="25" t="s">
        <v>243</v>
      </c>
      <c r="G23" s="25" t="s">
        <v>243</v>
      </c>
      <c r="H23" s="108" t="s">
        <v>243</v>
      </c>
      <c r="I23" s="108" t="s">
        <v>243</v>
      </c>
      <c r="J23" s="108" t="s">
        <v>243</v>
      </c>
      <c r="K23" s="108" t="s">
        <v>243</v>
      </c>
      <c r="L23" s="108" t="s">
        <v>243</v>
      </c>
      <c r="M23" s="108" t="s">
        <v>243</v>
      </c>
      <c r="N23" s="108" t="s">
        <v>243</v>
      </c>
      <c r="O23" s="108" t="s">
        <v>243</v>
      </c>
      <c r="P23" s="108" t="s">
        <v>243</v>
      </c>
      <c r="Q23" s="108" t="s">
        <v>243</v>
      </c>
      <c r="R23" s="58" t="s">
        <v>243</v>
      </c>
      <c r="S23" s="58" t="s">
        <v>243</v>
      </c>
      <c r="T23" s="18"/>
      <c r="U23" s="18"/>
      <c r="V23" s="18"/>
      <c r="W23" s="18"/>
      <c r="X23" s="17"/>
      <c r="Y23" s="17"/>
      <c r="Z23" s="17"/>
      <c r="AA23" s="17"/>
      <c r="AB23" s="17"/>
    </row>
    <row r="24" spans="1:28" s="2" customFormat="1" ht="18.75" x14ac:dyDescent="0.2">
      <c r="A24" s="109" t="s">
        <v>243</v>
      </c>
      <c r="B24" s="25" t="s">
        <v>243</v>
      </c>
      <c r="C24" s="25" t="s">
        <v>243</v>
      </c>
      <c r="D24" s="25" t="s">
        <v>243</v>
      </c>
      <c r="E24" s="25" t="s">
        <v>243</v>
      </c>
      <c r="F24" s="25" t="s">
        <v>243</v>
      </c>
      <c r="G24" s="25" t="s">
        <v>243</v>
      </c>
      <c r="H24" s="108" t="s">
        <v>243</v>
      </c>
      <c r="I24" s="108" t="s">
        <v>243</v>
      </c>
      <c r="J24" s="108" t="s">
        <v>243</v>
      </c>
      <c r="K24" s="108" t="s">
        <v>243</v>
      </c>
      <c r="L24" s="108" t="s">
        <v>243</v>
      </c>
      <c r="M24" s="108" t="s">
        <v>243</v>
      </c>
      <c r="N24" s="108" t="s">
        <v>243</v>
      </c>
      <c r="O24" s="108" t="s">
        <v>243</v>
      </c>
      <c r="P24" s="108" t="s">
        <v>243</v>
      </c>
      <c r="Q24" s="108" t="s">
        <v>243</v>
      </c>
      <c r="R24" s="58" t="s">
        <v>243</v>
      </c>
      <c r="S24" s="58" t="s">
        <v>243</v>
      </c>
      <c r="T24" s="18"/>
      <c r="U24" s="18"/>
      <c r="V24" s="18"/>
      <c r="W24" s="18"/>
      <c r="X24" s="17"/>
      <c r="Y24" s="17"/>
      <c r="Z24" s="17"/>
      <c r="AA24" s="17"/>
      <c r="AB24" s="17"/>
    </row>
    <row r="25" spans="1:28" s="2" customFormat="1" ht="18.75" x14ac:dyDescent="0.2">
      <c r="A25" s="108" t="s">
        <v>243</v>
      </c>
      <c r="B25" s="108" t="s">
        <v>243</v>
      </c>
      <c r="C25" s="108" t="s">
        <v>243</v>
      </c>
      <c r="D25" s="108" t="s">
        <v>243</v>
      </c>
      <c r="E25" s="108" t="s">
        <v>243</v>
      </c>
      <c r="F25" s="108" t="s">
        <v>243</v>
      </c>
      <c r="G25" s="108" t="s">
        <v>243</v>
      </c>
      <c r="H25" s="108" t="s">
        <v>243</v>
      </c>
      <c r="I25" s="108" t="s">
        <v>243</v>
      </c>
      <c r="J25" s="108" t="s">
        <v>243</v>
      </c>
      <c r="K25" s="108" t="s">
        <v>243</v>
      </c>
      <c r="L25" s="108" t="s">
        <v>243</v>
      </c>
      <c r="M25" s="108" t="s">
        <v>243</v>
      </c>
      <c r="N25" s="108" t="s">
        <v>243</v>
      </c>
      <c r="O25" s="108" t="s">
        <v>243</v>
      </c>
      <c r="P25" s="108" t="s">
        <v>243</v>
      </c>
      <c r="Q25" s="108" t="s">
        <v>243</v>
      </c>
      <c r="R25" s="58" t="s">
        <v>243</v>
      </c>
      <c r="S25" s="58" t="s">
        <v>243</v>
      </c>
      <c r="T25" s="18"/>
      <c r="U25" s="18"/>
      <c r="V25" s="18"/>
      <c r="W25" s="18"/>
      <c r="X25" s="17"/>
      <c r="Y25" s="17"/>
      <c r="Z25" s="17"/>
      <c r="AA25" s="17"/>
      <c r="AB25" s="17"/>
    </row>
    <row r="26" spans="1:28" s="77" customFormat="1" ht="15.75" x14ac:dyDescent="0.25">
      <c r="A26" s="74" t="s">
        <v>243</v>
      </c>
      <c r="B26" s="25" t="s">
        <v>243</v>
      </c>
      <c r="C26" s="25" t="s">
        <v>243</v>
      </c>
      <c r="D26" s="25" t="s">
        <v>243</v>
      </c>
      <c r="E26" s="74" t="s">
        <v>243</v>
      </c>
      <c r="F26" s="74" t="s">
        <v>243</v>
      </c>
      <c r="G26" s="74" t="s">
        <v>243</v>
      </c>
      <c r="H26" s="74" t="s">
        <v>243</v>
      </c>
      <c r="I26" s="74" t="s">
        <v>243</v>
      </c>
      <c r="J26" s="74" t="s">
        <v>243</v>
      </c>
      <c r="K26" s="74" t="s">
        <v>243</v>
      </c>
      <c r="L26" s="74" t="s">
        <v>243</v>
      </c>
      <c r="M26" s="74" t="s">
        <v>243</v>
      </c>
      <c r="N26" s="74" t="s">
        <v>243</v>
      </c>
      <c r="O26" s="74" t="s">
        <v>243</v>
      </c>
      <c r="P26" s="74" t="s">
        <v>243</v>
      </c>
      <c r="Q26" s="75" t="s">
        <v>243</v>
      </c>
      <c r="R26" s="110" t="s">
        <v>243</v>
      </c>
      <c r="S26" s="110" t="s">
        <v>243</v>
      </c>
      <c r="T26" s="76"/>
      <c r="U26" s="76"/>
      <c r="V26" s="76"/>
      <c r="W26" s="76"/>
      <c r="X26" s="76"/>
      <c r="Y26" s="76"/>
      <c r="Z26" s="76"/>
      <c r="AA26" s="76"/>
      <c r="AB26" s="76"/>
    </row>
    <row r="27" spans="1:28"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1:28"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1:28"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1:28"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1:28"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1:28"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1:28"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1:28"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1:28"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1:28"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1:28"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1:28"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1:28"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1:28"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1:28"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1:28"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1:28"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1:28"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1:28"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1:28"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1:28"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8"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1:28"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1:28"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8"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28"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28"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28"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1:28"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1:28"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1:28"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1:28"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1:28"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1:28"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row>
    <row r="62" spans="1:28"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row>
    <row r="63" spans="1:28"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row>
    <row r="64" spans="1:28"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row>
    <row r="65" spans="1:28"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row>
    <row r="66" spans="1:28"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1:28"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spans="1:28"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spans="1:28"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spans="1:28"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spans="1:28"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spans="1:28"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spans="1:28"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spans="1:28"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1:28"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1:28"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1:28"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spans="1:28"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spans="1:28"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spans="1:28"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spans="1:28"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spans="1:28"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spans="1:28"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spans="1:28"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spans="1:28"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spans="1:28"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spans="1:28"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spans="1:28"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spans="1:28"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spans="1:28"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spans="1:28"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1:28"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1:28"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spans="1:28"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spans="1:28"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spans="1:28"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spans="1:28"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spans="1:28"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spans="1:28"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spans="1:28"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spans="1:28"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spans="1:28"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spans="1:28"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spans="1:28"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spans="1:28"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spans="1:28"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spans="1:28"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spans="1:28"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spans="1:28"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spans="1:28"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1:28"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1:28"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1:28"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1:28"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1:28"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1:28"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1:28"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1:28"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spans="1:28"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spans="1:28"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spans="1:28"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spans="1:28"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spans="1:28"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spans="1:28"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1:28"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1:28"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1:28"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spans="1:28"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spans="1:28"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spans="1:28"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spans="1:28"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spans="1:28"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spans="1:28"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spans="1:28"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spans="1:28"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spans="1:28"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spans="1:28"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spans="1:28"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spans="1:28"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spans="1:28"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spans="1:28"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spans="1:28"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spans="1:28"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1:28"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1:28"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1:28"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spans="1:28"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spans="1:28"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spans="1:28"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spans="1:28"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1:28"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1:28"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1:28"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spans="1:28"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spans="1:28"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spans="1:28"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spans="1:28"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1:28"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1:28"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1:28"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spans="1:28"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spans="1:28"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spans="1:28"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spans="1:28"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1:28"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1:28"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1:28"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spans="1:28"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spans="1:28"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spans="1:28"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spans="1:28"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1:28"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1:28"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1:28"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spans="1:28"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spans="1:28"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spans="1:28"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1:28"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1:28"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1:28"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1:28"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spans="1:28"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spans="1:28"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spans="1:28"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spans="1:28"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1:28"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1:28"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1:28"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spans="1:28"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spans="1:28"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spans="1:28"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spans="1:28"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1:28"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1:28"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1:28"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spans="1:28"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spans="1:28"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spans="1:28"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spans="1:28"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1:28"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1:28"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1:28"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spans="1:28"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spans="1:28"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spans="1:28"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spans="1:28"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1:28"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1:28"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1:28"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spans="1:28"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spans="1:28"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spans="1:28"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spans="1:28"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spans="1:28"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spans="1:28"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spans="1:28"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spans="1:28"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spans="1:28"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spans="1:28"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spans="1:28"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spans="1:28"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spans="1:28"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spans="1:28"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spans="1:28"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spans="1:28"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spans="1:28"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spans="1:28"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spans="1:28"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spans="1:28"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spans="1:28"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spans="1:28"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spans="1:28"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spans="1:28"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spans="1:28"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spans="1:28"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spans="1:28"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spans="1:28"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spans="1:28"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spans="1:28"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spans="1:28"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spans="1:28"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spans="1:28"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spans="1:28"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spans="1:28"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spans="1:28"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spans="1:28"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spans="1:28"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spans="1:28"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spans="1:28"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spans="1:28"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spans="1:28"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spans="1:28"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spans="1:28"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spans="1:28"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spans="1:28"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spans="1:28"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spans="1:28"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spans="1:28"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spans="1:28"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spans="1:28"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spans="1:28"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spans="1:28"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spans="1:28"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spans="1:28"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spans="1:28"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spans="1:28"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spans="1:28"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spans="1:28"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spans="1:28"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spans="1:28"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spans="1:28"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spans="1:28"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spans="1:28"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spans="1:28"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spans="1:28"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spans="1:28"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spans="1:28"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spans="1:28"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spans="1:28"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spans="1:28"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spans="1:28"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spans="1:28"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spans="1:28"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spans="1:28"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spans="1:28"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spans="1:28"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spans="1:28"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spans="1:28"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spans="1:28"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spans="1:28"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spans="1:28"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spans="1:28"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spans="1:28"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spans="1:28"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spans="1:28"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spans="1:28"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spans="1:28"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spans="1:28"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spans="1:28"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spans="1:28"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spans="1:28"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spans="1:28"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spans="1:28"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spans="1:28"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spans="1:28"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spans="1:28"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spans="1:28"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spans="1:28"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spans="1:28"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spans="1:28"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spans="1:28"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spans="1:28"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spans="1:28"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spans="1:28"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spans="1:28"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spans="1:28"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spans="1:28"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spans="1:28"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spans="1:28"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spans="1:28"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spans="1:28"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spans="1:28"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spans="1:28"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spans="1:28"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spans="1:28"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spans="1:28"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row>
    <row r="327" spans="1:28"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row>
    <row r="328" spans="1:28"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row>
    <row r="329" spans="1:28"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row>
    <row r="330" spans="1:28"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row>
    <row r="331" spans="1:28"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spans="1:28"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spans="1:28"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spans="1:28"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row>
    <row r="335" spans="1:28"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row>
    <row r="336" spans="1:28"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row>
    <row r="337" spans="1:28"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row>
    <row r="338" spans="1:28"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row>
    <row r="339" spans="1:28"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spans="1:28"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spans="1:28"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spans="1:28"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row>
    <row r="343" spans="1:28"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row>
    <row r="344" spans="1:28"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row>
    <row r="345" spans="1:28"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row>
    <row r="346" spans="1:28"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row>
    <row r="347" spans="1:28"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spans="1:28"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spans="1:28"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spans="1:28"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row>
    <row r="351" spans="1:28"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row>
    <row r="352" spans="1:28"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row>
    <row r="353" spans="1:28"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row>
    <row r="354" spans="1:28"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row>
    <row r="355" spans="1:28"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spans="1:28"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spans="1:28"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spans="1:28"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row>
    <row r="359" spans="1:28"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row>
    <row r="360" spans="1:28"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row>
    <row r="361" spans="1:28"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row>
    <row r="362" spans="1:28"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row>
    <row r="363" spans="1:28"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sheetData>
  <mergeCells count="31">
    <mergeCell ref="S16:S17"/>
    <mergeCell ref="H16:H17"/>
    <mergeCell ref="L16:L17"/>
    <mergeCell ref="Q16:R16"/>
    <mergeCell ref="P16:P17"/>
    <mergeCell ref="O16:O17"/>
    <mergeCell ref="N16:N17"/>
    <mergeCell ref="M16:M17"/>
    <mergeCell ref="K16:K17"/>
    <mergeCell ref="J16:J17"/>
    <mergeCell ref="I16:I17"/>
    <mergeCell ref="G16:G17"/>
    <mergeCell ref="F16:F17"/>
    <mergeCell ref="E16:E17"/>
    <mergeCell ref="B16:B17"/>
    <mergeCell ref="A16:A17"/>
    <mergeCell ref="D16:D17"/>
    <mergeCell ref="C16:C17"/>
    <mergeCell ref="A13:S13"/>
    <mergeCell ref="A14:S14"/>
    <mergeCell ref="A15:S15"/>
    <mergeCell ref="A6:S6"/>
    <mergeCell ref="A7:S7"/>
    <mergeCell ref="A8:S8"/>
    <mergeCell ref="A9:S9"/>
    <mergeCell ref="A11:S11"/>
    <mergeCell ref="A1:S1"/>
    <mergeCell ref="A3:S3"/>
    <mergeCell ref="A4:S4"/>
    <mergeCell ref="A5:S5"/>
    <mergeCell ref="A12:S12"/>
  </mergeCells>
  <pageMargins left="0" right="0" top="0.15748031496062992" bottom="0.15748031496062992" header="0.31496062992125984" footer="0.31496062992125984"/>
  <pageSetup paperSize="8"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36"/>
  <sheetViews>
    <sheetView view="pageBreakPreview" topLeftCell="A7" zoomScale="110" zoomScaleNormal="60" zoomScaleSheetLayoutView="110" workbookViewId="0">
      <selection activeCell="G41" sqref="G41"/>
    </sheetView>
  </sheetViews>
  <sheetFormatPr defaultColWidth="10.7109375" defaultRowHeight="15.75" x14ac:dyDescent="0.25"/>
  <cols>
    <col min="1" max="1" width="9.5703125" style="28" customWidth="1"/>
    <col min="2" max="2" width="13.7109375" style="28" customWidth="1"/>
    <col min="3" max="3" width="14" style="28" customWidth="1"/>
    <col min="4" max="4" width="16.140625" style="28" customWidth="1"/>
    <col min="5" max="5" width="17.28515625" style="28" customWidth="1"/>
    <col min="6" max="6" width="17.42578125" style="28" customWidth="1"/>
    <col min="7" max="7" width="14.42578125" style="28" customWidth="1"/>
    <col min="8" max="8" width="15.5703125" style="28" customWidth="1"/>
    <col min="9" max="9" width="7.28515625" style="28" customWidth="1"/>
    <col min="10" max="10" width="9.28515625" style="28" customWidth="1"/>
    <col min="11" max="11" width="10.28515625" style="28" customWidth="1"/>
    <col min="12" max="15" width="8.7109375" style="28" customWidth="1"/>
    <col min="16" max="16" width="19.42578125" style="28" customWidth="1"/>
    <col min="17" max="17" width="24.28515625" style="28" customWidth="1"/>
    <col min="18" max="18" width="22" style="28" customWidth="1"/>
    <col min="19" max="19" width="23.42578125" style="28" customWidth="1"/>
    <col min="20" max="20" width="18.42578125" style="28" customWidth="1"/>
    <col min="21" max="237" width="10.7109375" style="28"/>
    <col min="238" max="242" width="15.7109375" style="28" customWidth="1"/>
    <col min="243" max="246" width="12.7109375" style="28" customWidth="1"/>
    <col min="247" max="250" width="15.7109375" style="28" customWidth="1"/>
    <col min="251" max="251" width="22.85546875" style="28" customWidth="1"/>
    <col min="252" max="252" width="20.7109375" style="28" customWidth="1"/>
    <col min="253" max="253" width="16.7109375" style="28" customWidth="1"/>
    <col min="254" max="493" width="10.7109375" style="28"/>
    <col min="494" max="498" width="15.7109375" style="28" customWidth="1"/>
    <col min="499" max="502" width="12.7109375" style="28" customWidth="1"/>
    <col min="503" max="506" width="15.7109375" style="28" customWidth="1"/>
    <col min="507" max="507" width="22.85546875" style="28" customWidth="1"/>
    <col min="508" max="508" width="20.7109375" style="28" customWidth="1"/>
    <col min="509" max="509" width="16.7109375" style="28" customWidth="1"/>
    <col min="510" max="749" width="10.7109375" style="28"/>
    <col min="750" max="754" width="15.7109375" style="28" customWidth="1"/>
    <col min="755" max="758" width="12.7109375" style="28" customWidth="1"/>
    <col min="759" max="762" width="15.7109375" style="28" customWidth="1"/>
    <col min="763" max="763" width="22.85546875" style="28" customWidth="1"/>
    <col min="764" max="764" width="20.7109375" style="28" customWidth="1"/>
    <col min="765" max="765" width="16.7109375" style="28" customWidth="1"/>
    <col min="766" max="1005" width="10.7109375" style="28"/>
    <col min="1006" max="1010" width="15.7109375" style="28" customWidth="1"/>
    <col min="1011" max="1014" width="12.7109375" style="28" customWidth="1"/>
    <col min="1015" max="1018" width="15.7109375" style="28" customWidth="1"/>
    <col min="1019" max="1019" width="22.85546875" style="28" customWidth="1"/>
    <col min="1020" max="1020" width="20.7109375" style="28" customWidth="1"/>
    <col min="1021" max="1021" width="16.7109375" style="28" customWidth="1"/>
    <col min="1022" max="1261" width="10.7109375" style="28"/>
    <col min="1262" max="1266" width="15.7109375" style="28" customWidth="1"/>
    <col min="1267" max="1270" width="12.7109375" style="28" customWidth="1"/>
    <col min="1271" max="1274" width="15.7109375" style="28" customWidth="1"/>
    <col min="1275" max="1275" width="22.85546875" style="28" customWidth="1"/>
    <col min="1276" max="1276" width="20.7109375" style="28" customWidth="1"/>
    <col min="1277" max="1277" width="16.7109375" style="28" customWidth="1"/>
    <col min="1278" max="1517" width="10.7109375" style="28"/>
    <col min="1518" max="1522" width="15.7109375" style="28" customWidth="1"/>
    <col min="1523" max="1526" width="12.7109375" style="28" customWidth="1"/>
    <col min="1527" max="1530" width="15.7109375" style="28" customWidth="1"/>
    <col min="1531" max="1531" width="22.85546875" style="28" customWidth="1"/>
    <col min="1532" max="1532" width="20.7109375" style="28" customWidth="1"/>
    <col min="1533" max="1533" width="16.7109375" style="28" customWidth="1"/>
    <col min="1534" max="1773" width="10.7109375" style="28"/>
    <col min="1774" max="1778" width="15.7109375" style="28" customWidth="1"/>
    <col min="1779" max="1782" width="12.7109375" style="28" customWidth="1"/>
    <col min="1783" max="1786" width="15.7109375" style="28" customWidth="1"/>
    <col min="1787" max="1787" width="22.85546875" style="28" customWidth="1"/>
    <col min="1788" max="1788" width="20.7109375" style="28" customWidth="1"/>
    <col min="1789" max="1789" width="16.7109375" style="28" customWidth="1"/>
    <col min="1790" max="2029" width="10.7109375" style="28"/>
    <col min="2030" max="2034" width="15.7109375" style="28" customWidth="1"/>
    <col min="2035" max="2038" width="12.7109375" style="28" customWidth="1"/>
    <col min="2039" max="2042" width="15.7109375" style="28" customWidth="1"/>
    <col min="2043" max="2043" width="22.85546875" style="28" customWidth="1"/>
    <col min="2044" max="2044" width="20.7109375" style="28" customWidth="1"/>
    <col min="2045" max="2045" width="16.7109375" style="28" customWidth="1"/>
    <col min="2046" max="2285" width="10.7109375" style="28"/>
    <col min="2286" max="2290" width="15.7109375" style="28" customWidth="1"/>
    <col min="2291" max="2294" width="12.7109375" style="28" customWidth="1"/>
    <col min="2295" max="2298" width="15.7109375" style="28" customWidth="1"/>
    <col min="2299" max="2299" width="22.85546875" style="28" customWidth="1"/>
    <col min="2300" max="2300" width="20.7109375" style="28" customWidth="1"/>
    <col min="2301" max="2301" width="16.7109375" style="28" customWidth="1"/>
    <col min="2302" max="2541" width="10.7109375" style="28"/>
    <col min="2542" max="2546" width="15.7109375" style="28" customWidth="1"/>
    <col min="2547" max="2550" width="12.7109375" style="28" customWidth="1"/>
    <col min="2551" max="2554" width="15.7109375" style="28" customWidth="1"/>
    <col min="2555" max="2555" width="22.85546875" style="28" customWidth="1"/>
    <col min="2556" max="2556" width="20.7109375" style="28" customWidth="1"/>
    <col min="2557" max="2557" width="16.7109375" style="28" customWidth="1"/>
    <col min="2558" max="2797" width="10.7109375" style="28"/>
    <col min="2798" max="2802" width="15.7109375" style="28" customWidth="1"/>
    <col min="2803" max="2806" width="12.7109375" style="28" customWidth="1"/>
    <col min="2807" max="2810" width="15.7109375" style="28" customWidth="1"/>
    <col min="2811" max="2811" width="22.85546875" style="28" customWidth="1"/>
    <col min="2812" max="2812" width="20.7109375" style="28" customWidth="1"/>
    <col min="2813" max="2813" width="16.7109375" style="28" customWidth="1"/>
    <col min="2814" max="3053" width="10.7109375" style="28"/>
    <col min="3054" max="3058" width="15.7109375" style="28" customWidth="1"/>
    <col min="3059" max="3062" width="12.7109375" style="28" customWidth="1"/>
    <col min="3063" max="3066" width="15.7109375" style="28" customWidth="1"/>
    <col min="3067" max="3067" width="22.85546875" style="28" customWidth="1"/>
    <col min="3068" max="3068" width="20.7109375" style="28" customWidth="1"/>
    <col min="3069" max="3069" width="16.7109375" style="28" customWidth="1"/>
    <col min="3070" max="3309" width="10.7109375" style="28"/>
    <col min="3310" max="3314" width="15.7109375" style="28" customWidth="1"/>
    <col min="3315" max="3318" width="12.7109375" style="28" customWidth="1"/>
    <col min="3319" max="3322" width="15.7109375" style="28" customWidth="1"/>
    <col min="3323" max="3323" width="22.85546875" style="28" customWidth="1"/>
    <col min="3324" max="3324" width="20.7109375" style="28" customWidth="1"/>
    <col min="3325" max="3325" width="16.7109375" style="28" customWidth="1"/>
    <col min="3326" max="3565" width="10.7109375" style="28"/>
    <col min="3566" max="3570" width="15.7109375" style="28" customWidth="1"/>
    <col min="3571" max="3574" width="12.7109375" style="28" customWidth="1"/>
    <col min="3575" max="3578" width="15.7109375" style="28" customWidth="1"/>
    <col min="3579" max="3579" width="22.85546875" style="28" customWidth="1"/>
    <col min="3580" max="3580" width="20.7109375" style="28" customWidth="1"/>
    <col min="3581" max="3581" width="16.7109375" style="28" customWidth="1"/>
    <col min="3582" max="3821" width="10.7109375" style="28"/>
    <col min="3822" max="3826" width="15.7109375" style="28" customWidth="1"/>
    <col min="3827" max="3830" width="12.7109375" style="28" customWidth="1"/>
    <col min="3831" max="3834" width="15.7109375" style="28" customWidth="1"/>
    <col min="3835" max="3835" width="22.85546875" style="28" customWidth="1"/>
    <col min="3836" max="3836" width="20.7109375" style="28" customWidth="1"/>
    <col min="3837" max="3837" width="16.7109375" style="28" customWidth="1"/>
    <col min="3838" max="4077" width="10.7109375" style="28"/>
    <col min="4078" max="4082" width="15.7109375" style="28" customWidth="1"/>
    <col min="4083" max="4086" width="12.7109375" style="28" customWidth="1"/>
    <col min="4087" max="4090" width="15.7109375" style="28" customWidth="1"/>
    <col min="4091" max="4091" width="22.85546875" style="28" customWidth="1"/>
    <col min="4092" max="4092" width="20.7109375" style="28" customWidth="1"/>
    <col min="4093" max="4093" width="16.7109375" style="28" customWidth="1"/>
    <col min="4094" max="4333" width="10.7109375" style="28"/>
    <col min="4334" max="4338" width="15.7109375" style="28" customWidth="1"/>
    <col min="4339" max="4342" width="12.7109375" style="28" customWidth="1"/>
    <col min="4343" max="4346" width="15.7109375" style="28" customWidth="1"/>
    <col min="4347" max="4347" width="22.85546875" style="28" customWidth="1"/>
    <col min="4348" max="4348" width="20.7109375" style="28" customWidth="1"/>
    <col min="4349" max="4349" width="16.7109375" style="28" customWidth="1"/>
    <col min="4350" max="4589" width="10.7109375" style="28"/>
    <col min="4590" max="4594" width="15.7109375" style="28" customWidth="1"/>
    <col min="4595" max="4598" width="12.7109375" style="28" customWidth="1"/>
    <col min="4599" max="4602" width="15.7109375" style="28" customWidth="1"/>
    <col min="4603" max="4603" width="22.85546875" style="28" customWidth="1"/>
    <col min="4604" max="4604" width="20.7109375" style="28" customWidth="1"/>
    <col min="4605" max="4605" width="16.7109375" style="28" customWidth="1"/>
    <col min="4606" max="4845" width="10.7109375" style="28"/>
    <col min="4846" max="4850" width="15.7109375" style="28" customWidth="1"/>
    <col min="4851" max="4854" width="12.7109375" style="28" customWidth="1"/>
    <col min="4855" max="4858" width="15.7109375" style="28" customWidth="1"/>
    <col min="4859" max="4859" width="22.85546875" style="28" customWidth="1"/>
    <col min="4860" max="4860" width="20.7109375" style="28" customWidth="1"/>
    <col min="4861" max="4861" width="16.7109375" style="28" customWidth="1"/>
    <col min="4862" max="5101" width="10.7109375" style="28"/>
    <col min="5102" max="5106" width="15.7109375" style="28" customWidth="1"/>
    <col min="5107" max="5110" width="12.7109375" style="28" customWidth="1"/>
    <col min="5111" max="5114" width="15.7109375" style="28" customWidth="1"/>
    <col min="5115" max="5115" width="22.85546875" style="28" customWidth="1"/>
    <col min="5116" max="5116" width="20.7109375" style="28" customWidth="1"/>
    <col min="5117" max="5117" width="16.7109375" style="28" customWidth="1"/>
    <col min="5118" max="5357" width="10.7109375" style="28"/>
    <col min="5358" max="5362" width="15.7109375" style="28" customWidth="1"/>
    <col min="5363" max="5366" width="12.7109375" style="28" customWidth="1"/>
    <col min="5367" max="5370" width="15.7109375" style="28" customWidth="1"/>
    <col min="5371" max="5371" width="22.85546875" style="28" customWidth="1"/>
    <col min="5372" max="5372" width="20.7109375" style="28" customWidth="1"/>
    <col min="5373" max="5373" width="16.7109375" style="28" customWidth="1"/>
    <col min="5374" max="5613" width="10.7109375" style="28"/>
    <col min="5614" max="5618" width="15.7109375" style="28" customWidth="1"/>
    <col min="5619" max="5622" width="12.7109375" style="28" customWidth="1"/>
    <col min="5623" max="5626" width="15.7109375" style="28" customWidth="1"/>
    <col min="5627" max="5627" width="22.85546875" style="28" customWidth="1"/>
    <col min="5628" max="5628" width="20.7109375" style="28" customWidth="1"/>
    <col min="5629" max="5629" width="16.7109375" style="28" customWidth="1"/>
    <col min="5630" max="5869" width="10.7109375" style="28"/>
    <col min="5870" max="5874" width="15.7109375" style="28" customWidth="1"/>
    <col min="5875" max="5878" width="12.7109375" style="28" customWidth="1"/>
    <col min="5879" max="5882" width="15.7109375" style="28" customWidth="1"/>
    <col min="5883" max="5883" width="22.85546875" style="28" customWidth="1"/>
    <col min="5884" max="5884" width="20.7109375" style="28" customWidth="1"/>
    <col min="5885" max="5885" width="16.7109375" style="28" customWidth="1"/>
    <col min="5886" max="6125" width="10.7109375" style="28"/>
    <col min="6126" max="6130" width="15.7109375" style="28" customWidth="1"/>
    <col min="6131" max="6134" width="12.7109375" style="28" customWidth="1"/>
    <col min="6135" max="6138" width="15.7109375" style="28" customWidth="1"/>
    <col min="6139" max="6139" width="22.85546875" style="28" customWidth="1"/>
    <col min="6140" max="6140" width="20.7109375" style="28" customWidth="1"/>
    <col min="6141" max="6141" width="16.7109375" style="28" customWidth="1"/>
    <col min="6142" max="6381" width="10.7109375" style="28"/>
    <col min="6382" max="6386" width="15.7109375" style="28" customWidth="1"/>
    <col min="6387" max="6390" width="12.7109375" style="28" customWidth="1"/>
    <col min="6391" max="6394" width="15.7109375" style="28" customWidth="1"/>
    <col min="6395" max="6395" width="22.85546875" style="28" customWidth="1"/>
    <col min="6396" max="6396" width="20.7109375" style="28" customWidth="1"/>
    <col min="6397" max="6397" width="16.7109375" style="28" customWidth="1"/>
    <col min="6398" max="6637" width="10.7109375" style="28"/>
    <col min="6638" max="6642" width="15.7109375" style="28" customWidth="1"/>
    <col min="6643" max="6646" width="12.7109375" style="28" customWidth="1"/>
    <col min="6647" max="6650" width="15.7109375" style="28" customWidth="1"/>
    <col min="6651" max="6651" width="22.85546875" style="28" customWidth="1"/>
    <col min="6652" max="6652" width="20.7109375" style="28" customWidth="1"/>
    <col min="6653" max="6653" width="16.7109375" style="28" customWidth="1"/>
    <col min="6654" max="6893" width="10.7109375" style="28"/>
    <col min="6894" max="6898" width="15.7109375" style="28" customWidth="1"/>
    <col min="6899" max="6902" width="12.7109375" style="28" customWidth="1"/>
    <col min="6903" max="6906" width="15.7109375" style="28" customWidth="1"/>
    <col min="6907" max="6907" width="22.85546875" style="28" customWidth="1"/>
    <col min="6908" max="6908" width="20.7109375" style="28" customWidth="1"/>
    <col min="6909" max="6909" width="16.7109375" style="28" customWidth="1"/>
    <col min="6910" max="7149" width="10.7109375" style="28"/>
    <col min="7150" max="7154" width="15.7109375" style="28" customWidth="1"/>
    <col min="7155" max="7158" width="12.7109375" style="28" customWidth="1"/>
    <col min="7159" max="7162" width="15.7109375" style="28" customWidth="1"/>
    <col min="7163" max="7163" width="22.85546875" style="28" customWidth="1"/>
    <col min="7164" max="7164" width="20.7109375" style="28" customWidth="1"/>
    <col min="7165" max="7165" width="16.7109375" style="28" customWidth="1"/>
    <col min="7166" max="7405" width="10.7109375" style="28"/>
    <col min="7406" max="7410" width="15.7109375" style="28" customWidth="1"/>
    <col min="7411" max="7414" width="12.7109375" style="28" customWidth="1"/>
    <col min="7415" max="7418" width="15.7109375" style="28" customWidth="1"/>
    <col min="7419" max="7419" width="22.85546875" style="28" customWidth="1"/>
    <col min="7420" max="7420" width="20.7109375" style="28" customWidth="1"/>
    <col min="7421" max="7421" width="16.7109375" style="28" customWidth="1"/>
    <col min="7422" max="7661" width="10.7109375" style="28"/>
    <col min="7662" max="7666" width="15.7109375" style="28" customWidth="1"/>
    <col min="7667" max="7670" width="12.7109375" style="28" customWidth="1"/>
    <col min="7671" max="7674" width="15.7109375" style="28" customWidth="1"/>
    <col min="7675" max="7675" width="22.85546875" style="28" customWidth="1"/>
    <col min="7676" max="7676" width="20.7109375" style="28" customWidth="1"/>
    <col min="7677" max="7677" width="16.7109375" style="28" customWidth="1"/>
    <col min="7678" max="7917" width="10.7109375" style="28"/>
    <col min="7918" max="7922" width="15.7109375" style="28" customWidth="1"/>
    <col min="7923" max="7926" width="12.7109375" style="28" customWidth="1"/>
    <col min="7927" max="7930" width="15.7109375" style="28" customWidth="1"/>
    <col min="7931" max="7931" width="22.85546875" style="28" customWidth="1"/>
    <col min="7932" max="7932" width="20.7109375" style="28" customWidth="1"/>
    <col min="7933" max="7933" width="16.7109375" style="28" customWidth="1"/>
    <col min="7934" max="8173" width="10.7109375" style="28"/>
    <col min="8174" max="8178" width="15.7109375" style="28" customWidth="1"/>
    <col min="8179" max="8182" width="12.7109375" style="28" customWidth="1"/>
    <col min="8183" max="8186" width="15.7109375" style="28" customWidth="1"/>
    <col min="8187" max="8187" width="22.85546875" style="28" customWidth="1"/>
    <col min="8188" max="8188" width="20.7109375" style="28" customWidth="1"/>
    <col min="8189" max="8189" width="16.7109375" style="28" customWidth="1"/>
    <col min="8190" max="8429" width="10.7109375" style="28"/>
    <col min="8430" max="8434" width="15.7109375" style="28" customWidth="1"/>
    <col min="8435" max="8438" width="12.7109375" style="28" customWidth="1"/>
    <col min="8439" max="8442" width="15.7109375" style="28" customWidth="1"/>
    <col min="8443" max="8443" width="22.85546875" style="28" customWidth="1"/>
    <col min="8444" max="8444" width="20.7109375" style="28" customWidth="1"/>
    <col min="8445" max="8445" width="16.7109375" style="28" customWidth="1"/>
    <col min="8446" max="8685" width="10.7109375" style="28"/>
    <col min="8686" max="8690" width="15.7109375" style="28" customWidth="1"/>
    <col min="8691" max="8694" width="12.7109375" style="28" customWidth="1"/>
    <col min="8695" max="8698" width="15.7109375" style="28" customWidth="1"/>
    <col min="8699" max="8699" width="22.85546875" style="28" customWidth="1"/>
    <col min="8700" max="8700" width="20.7109375" style="28" customWidth="1"/>
    <col min="8701" max="8701" width="16.7109375" style="28" customWidth="1"/>
    <col min="8702" max="8941" width="10.7109375" style="28"/>
    <col min="8942" max="8946" width="15.7109375" style="28" customWidth="1"/>
    <col min="8947" max="8950" width="12.7109375" style="28" customWidth="1"/>
    <col min="8951" max="8954" width="15.7109375" style="28" customWidth="1"/>
    <col min="8955" max="8955" width="22.85546875" style="28" customWidth="1"/>
    <col min="8956" max="8956" width="20.7109375" style="28" customWidth="1"/>
    <col min="8957" max="8957" width="16.7109375" style="28" customWidth="1"/>
    <col min="8958" max="9197" width="10.7109375" style="28"/>
    <col min="9198" max="9202" width="15.7109375" style="28" customWidth="1"/>
    <col min="9203" max="9206" width="12.7109375" style="28" customWidth="1"/>
    <col min="9207" max="9210" width="15.7109375" style="28" customWidth="1"/>
    <col min="9211" max="9211" width="22.85546875" style="28" customWidth="1"/>
    <col min="9212" max="9212" width="20.7109375" style="28" customWidth="1"/>
    <col min="9213" max="9213" width="16.7109375" style="28" customWidth="1"/>
    <col min="9214" max="9453" width="10.7109375" style="28"/>
    <col min="9454" max="9458" width="15.7109375" style="28" customWidth="1"/>
    <col min="9459" max="9462" width="12.7109375" style="28" customWidth="1"/>
    <col min="9463" max="9466" width="15.7109375" style="28" customWidth="1"/>
    <col min="9467" max="9467" width="22.85546875" style="28" customWidth="1"/>
    <col min="9468" max="9468" width="20.7109375" style="28" customWidth="1"/>
    <col min="9469" max="9469" width="16.7109375" style="28" customWidth="1"/>
    <col min="9470" max="9709" width="10.7109375" style="28"/>
    <col min="9710" max="9714" width="15.7109375" style="28" customWidth="1"/>
    <col min="9715" max="9718" width="12.7109375" style="28" customWidth="1"/>
    <col min="9719" max="9722" width="15.7109375" style="28" customWidth="1"/>
    <col min="9723" max="9723" width="22.85546875" style="28" customWidth="1"/>
    <col min="9724" max="9724" width="20.7109375" style="28" customWidth="1"/>
    <col min="9725" max="9725" width="16.7109375" style="28" customWidth="1"/>
    <col min="9726" max="9965" width="10.7109375" style="28"/>
    <col min="9966" max="9970" width="15.7109375" style="28" customWidth="1"/>
    <col min="9971" max="9974" width="12.7109375" style="28" customWidth="1"/>
    <col min="9975" max="9978" width="15.7109375" style="28" customWidth="1"/>
    <col min="9979" max="9979" width="22.85546875" style="28" customWidth="1"/>
    <col min="9980" max="9980" width="20.7109375" style="28" customWidth="1"/>
    <col min="9981" max="9981" width="16.7109375" style="28" customWidth="1"/>
    <col min="9982" max="10221" width="10.7109375" style="28"/>
    <col min="10222" max="10226" width="15.7109375" style="28" customWidth="1"/>
    <col min="10227" max="10230" width="12.7109375" style="28" customWidth="1"/>
    <col min="10231" max="10234" width="15.7109375" style="28" customWidth="1"/>
    <col min="10235" max="10235" width="22.85546875" style="28" customWidth="1"/>
    <col min="10236" max="10236" width="20.7109375" style="28" customWidth="1"/>
    <col min="10237" max="10237" width="16.7109375" style="28" customWidth="1"/>
    <col min="10238" max="10477" width="10.7109375" style="28"/>
    <col min="10478" max="10482" width="15.7109375" style="28" customWidth="1"/>
    <col min="10483" max="10486" width="12.7109375" style="28" customWidth="1"/>
    <col min="10487" max="10490" width="15.7109375" style="28" customWidth="1"/>
    <col min="10491" max="10491" width="22.85546875" style="28" customWidth="1"/>
    <col min="10492" max="10492" width="20.7109375" style="28" customWidth="1"/>
    <col min="10493" max="10493" width="16.7109375" style="28" customWidth="1"/>
    <col min="10494" max="10733" width="10.7109375" style="28"/>
    <col min="10734" max="10738" width="15.7109375" style="28" customWidth="1"/>
    <col min="10739" max="10742" width="12.7109375" style="28" customWidth="1"/>
    <col min="10743" max="10746" width="15.7109375" style="28" customWidth="1"/>
    <col min="10747" max="10747" width="22.85546875" style="28" customWidth="1"/>
    <col min="10748" max="10748" width="20.7109375" style="28" customWidth="1"/>
    <col min="10749" max="10749" width="16.7109375" style="28" customWidth="1"/>
    <col min="10750" max="10989" width="10.7109375" style="28"/>
    <col min="10990" max="10994" width="15.7109375" style="28" customWidth="1"/>
    <col min="10995" max="10998" width="12.7109375" style="28" customWidth="1"/>
    <col min="10999" max="11002" width="15.7109375" style="28" customWidth="1"/>
    <col min="11003" max="11003" width="22.85546875" style="28" customWidth="1"/>
    <col min="11004" max="11004" width="20.7109375" style="28" customWidth="1"/>
    <col min="11005" max="11005" width="16.7109375" style="28" customWidth="1"/>
    <col min="11006" max="11245" width="10.7109375" style="28"/>
    <col min="11246" max="11250" width="15.7109375" style="28" customWidth="1"/>
    <col min="11251" max="11254" width="12.7109375" style="28" customWidth="1"/>
    <col min="11255" max="11258" width="15.7109375" style="28" customWidth="1"/>
    <col min="11259" max="11259" width="22.85546875" style="28" customWidth="1"/>
    <col min="11260" max="11260" width="20.7109375" style="28" customWidth="1"/>
    <col min="11261" max="11261" width="16.7109375" style="28" customWidth="1"/>
    <col min="11262" max="11501" width="10.7109375" style="28"/>
    <col min="11502" max="11506" width="15.7109375" style="28" customWidth="1"/>
    <col min="11507" max="11510" width="12.7109375" style="28" customWidth="1"/>
    <col min="11511" max="11514" width="15.7109375" style="28" customWidth="1"/>
    <col min="11515" max="11515" width="22.85546875" style="28" customWidth="1"/>
    <col min="11516" max="11516" width="20.7109375" style="28" customWidth="1"/>
    <col min="11517" max="11517" width="16.7109375" style="28" customWidth="1"/>
    <col min="11518" max="11757" width="10.7109375" style="28"/>
    <col min="11758" max="11762" width="15.7109375" style="28" customWidth="1"/>
    <col min="11763" max="11766" width="12.7109375" style="28" customWidth="1"/>
    <col min="11767" max="11770" width="15.7109375" style="28" customWidth="1"/>
    <col min="11771" max="11771" width="22.85546875" style="28" customWidth="1"/>
    <col min="11772" max="11772" width="20.7109375" style="28" customWidth="1"/>
    <col min="11773" max="11773" width="16.7109375" style="28" customWidth="1"/>
    <col min="11774" max="12013" width="10.7109375" style="28"/>
    <col min="12014" max="12018" width="15.7109375" style="28" customWidth="1"/>
    <col min="12019" max="12022" width="12.7109375" style="28" customWidth="1"/>
    <col min="12023" max="12026" width="15.7109375" style="28" customWidth="1"/>
    <col min="12027" max="12027" width="22.85546875" style="28" customWidth="1"/>
    <col min="12028" max="12028" width="20.7109375" style="28" customWidth="1"/>
    <col min="12029" max="12029" width="16.7109375" style="28" customWidth="1"/>
    <col min="12030" max="12269" width="10.7109375" style="28"/>
    <col min="12270" max="12274" width="15.7109375" style="28" customWidth="1"/>
    <col min="12275" max="12278" width="12.7109375" style="28" customWidth="1"/>
    <col min="12279" max="12282" width="15.7109375" style="28" customWidth="1"/>
    <col min="12283" max="12283" width="22.85546875" style="28" customWidth="1"/>
    <col min="12284" max="12284" width="20.7109375" style="28" customWidth="1"/>
    <col min="12285" max="12285" width="16.7109375" style="28" customWidth="1"/>
    <col min="12286" max="12525" width="10.7109375" style="28"/>
    <col min="12526" max="12530" width="15.7109375" style="28" customWidth="1"/>
    <col min="12531" max="12534" width="12.7109375" style="28" customWidth="1"/>
    <col min="12535" max="12538" width="15.7109375" style="28" customWidth="1"/>
    <col min="12539" max="12539" width="22.85546875" style="28" customWidth="1"/>
    <col min="12540" max="12540" width="20.7109375" style="28" customWidth="1"/>
    <col min="12541" max="12541" width="16.7109375" style="28" customWidth="1"/>
    <col min="12542" max="12781" width="10.7109375" style="28"/>
    <col min="12782" max="12786" width="15.7109375" style="28" customWidth="1"/>
    <col min="12787" max="12790" width="12.7109375" style="28" customWidth="1"/>
    <col min="12791" max="12794" width="15.7109375" style="28" customWidth="1"/>
    <col min="12795" max="12795" width="22.85546875" style="28" customWidth="1"/>
    <col min="12796" max="12796" width="20.7109375" style="28" customWidth="1"/>
    <col min="12797" max="12797" width="16.7109375" style="28" customWidth="1"/>
    <col min="12798" max="13037" width="10.7109375" style="28"/>
    <col min="13038" max="13042" width="15.7109375" style="28" customWidth="1"/>
    <col min="13043" max="13046" width="12.7109375" style="28" customWidth="1"/>
    <col min="13047" max="13050" width="15.7109375" style="28" customWidth="1"/>
    <col min="13051" max="13051" width="22.85546875" style="28" customWidth="1"/>
    <col min="13052" max="13052" width="20.7109375" style="28" customWidth="1"/>
    <col min="13053" max="13053" width="16.7109375" style="28" customWidth="1"/>
    <col min="13054" max="13293" width="10.7109375" style="28"/>
    <col min="13294" max="13298" width="15.7109375" style="28" customWidth="1"/>
    <col min="13299" max="13302" width="12.7109375" style="28" customWidth="1"/>
    <col min="13303" max="13306" width="15.7109375" style="28" customWidth="1"/>
    <col min="13307" max="13307" width="22.85546875" style="28" customWidth="1"/>
    <col min="13308" max="13308" width="20.7109375" style="28" customWidth="1"/>
    <col min="13309" max="13309" width="16.7109375" style="28" customWidth="1"/>
    <col min="13310" max="13549" width="10.7109375" style="28"/>
    <col min="13550" max="13554" width="15.7109375" style="28" customWidth="1"/>
    <col min="13555" max="13558" width="12.7109375" style="28" customWidth="1"/>
    <col min="13559" max="13562" width="15.7109375" style="28" customWidth="1"/>
    <col min="13563" max="13563" width="22.85546875" style="28" customWidth="1"/>
    <col min="13564" max="13564" width="20.7109375" style="28" customWidth="1"/>
    <col min="13565" max="13565" width="16.7109375" style="28" customWidth="1"/>
    <col min="13566" max="13805" width="10.7109375" style="28"/>
    <col min="13806" max="13810" width="15.7109375" style="28" customWidth="1"/>
    <col min="13811" max="13814" width="12.7109375" style="28" customWidth="1"/>
    <col min="13815" max="13818" width="15.7109375" style="28" customWidth="1"/>
    <col min="13819" max="13819" width="22.85546875" style="28" customWidth="1"/>
    <col min="13820" max="13820" width="20.7109375" style="28" customWidth="1"/>
    <col min="13821" max="13821" width="16.7109375" style="28" customWidth="1"/>
    <col min="13822" max="14061" width="10.7109375" style="28"/>
    <col min="14062" max="14066" width="15.7109375" style="28" customWidth="1"/>
    <col min="14067" max="14070" width="12.7109375" style="28" customWidth="1"/>
    <col min="14071" max="14074" width="15.7109375" style="28" customWidth="1"/>
    <col min="14075" max="14075" width="22.85546875" style="28" customWidth="1"/>
    <col min="14076" max="14076" width="20.7109375" style="28" customWidth="1"/>
    <col min="14077" max="14077" width="16.7109375" style="28" customWidth="1"/>
    <col min="14078" max="14317" width="10.7109375" style="28"/>
    <col min="14318" max="14322" width="15.7109375" style="28" customWidth="1"/>
    <col min="14323" max="14326" width="12.7109375" style="28" customWidth="1"/>
    <col min="14327" max="14330" width="15.7109375" style="28" customWidth="1"/>
    <col min="14331" max="14331" width="22.85546875" style="28" customWidth="1"/>
    <col min="14332" max="14332" width="20.7109375" style="28" customWidth="1"/>
    <col min="14333" max="14333" width="16.7109375" style="28" customWidth="1"/>
    <col min="14334" max="14573" width="10.7109375" style="28"/>
    <col min="14574" max="14578" width="15.7109375" style="28" customWidth="1"/>
    <col min="14579" max="14582" width="12.7109375" style="28" customWidth="1"/>
    <col min="14583" max="14586" width="15.7109375" style="28" customWidth="1"/>
    <col min="14587" max="14587" width="22.85546875" style="28" customWidth="1"/>
    <col min="14588" max="14588" width="20.7109375" style="28" customWidth="1"/>
    <col min="14589" max="14589" width="16.7109375" style="28" customWidth="1"/>
    <col min="14590" max="14829" width="10.7109375" style="28"/>
    <col min="14830" max="14834" width="15.7109375" style="28" customWidth="1"/>
    <col min="14835" max="14838" width="12.7109375" style="28" customWidth="1"/>
    <col min="14839" max="14842" width="15.7109375" style="28" customWidth="1"/>
    <col min="14843" max="14843" width="22.85546875" style="28" customWidth="1"/>
    <col min="14844" max="14844" width="20.7109375" style="28" customWidth="1"/>
    <col min="14845" max="14845" width="16.7109375" style="28" customWidth="1"/>
    <col min="14846" max="15085" width="10.7109375" style="28"/>
    <col min="15086" max="15090" width="15.7109375" style="28" customWidth="1"/>
    <col min="15091" max="15094" width="12.7109375" style="28" customWidth="1"/>
    <col min="15095" max="15098" width="15.7109375" style="28" customWidth="1"/>
    <col min="15099" max="15099" width="22.85546875" style="28" customWidth="1"/>
    <col min="15100" max="15100" width="20.7109375" style="28" customWidth="1"/>
    <col min="15101" max="15101" width="16.7109375" style="28" customWidth="1"/>
    <col min="15102" max="15341" width="10.7109375" style="28"/>
    <col min="15342" max="15346" width="15.7109375" style="28" customWidth="1"/>
    <col min="15347" max="15350" width="12.7109375" style="28" customWidth="1"/>
    <col min="15351" max="15354" width="15.7109375" style="28" customWidth="1"/>
    <col min="15355" max="15355" width="22.85546875" style="28" customWidth="1"/>
    <col min="15356" max="15356" width="20.7109375" style="28" customWidth="1"/>
    <col min="15357" max="15357" width="16.7109375" style="28" customWidth="1"/>
    <col min="15358" max="15597" width="10.7109375" style="28"/>
    <col min="15598" max="15602" width="15.7109375" style="28" customWidth="1"/>
    <col min="15603" max="15606" width="12.7109375" style="28" customWidth="1"/>
    <col min="15607" max="15610" width="15.7109375" style="28" customWidth="1"/>
    <col min="15611" max="15611" width="22.85546875" style="28" customWidth="1"/>
    <col min="15612" max="15612" width="20.7109375" style="28" customWidth="1"/>
    <col min="15613" max="15613" width="16.7109375" style="28" customWidth="1"/>
    <col min="15614" max="15853" width="10.7109375" style="28"/>
    <col min="15854" max="15858" width="15.7109375" style="28" customWidth="1"/>
    <col min="15859" max="15862" width="12.7109375" style="28" customWidth="1"/>
    <col min="15863" max="15866" width="15.7109375" style="28" customWidth="1"/>
    <col min="15867" max="15867" width="22.85546875" style="28" customWidth="1"/>
    <col min="15868" max="15868" width="20.7109375" style="28" customWidth="1"/>
    <col min="15869" max="15869" width="16.7109375" style="28" customWidth="1"/>
    <col min="15870" max="16109" width="10.7109375" style="28"/>
    <col min="16110" max="16114" width="15.7109375" style="28" customWidth="1"/>
    <col min="16115" max="16118" width="12.7109375" style="28" customWidth="1"/>
    <col min="16119" max="16122" width="15.7109375" style="28" customWidth="1"/>
    <col min="16123" max="16123" width="22.85546875" style="28" customWidth="1"/>
    <col min="16124" max="16124" width="20.7109375" style="28" customWidth="1"/>
    <col min="16125" max="16125" width="16.7109375" style="28" customWidth="1"/>
    <col min="16126" max="16384" width="10.7109375" style="28"/>
  </cols>
  <sheetData>
    <row r="1" spans="1:20" s="10" customFormat="1" ht="18.75" x14ac:dyDescent="0.2">
      <c r="A1" s="421" t="str">
        <f>' 1. паспорт местополож'!A1:C1</f>
        <v>Год раскрытия информации: 2024 год</v>
      </c>
      <c r="B1" s="421"/>
      <c r="C1" s="421"/>
      <c r="D1" s="421"/>
      <c r="E1" s="421"/>
      <c r="F1" s="421"/>
      <c r="G1" s="421"/>
      <c r="H1" s="421"/>
      <c r="I1" s="421"/>
      <c r="J1" s="421"/>
      <c r="K1" s="421"/>
      <c r="L1" s="421"/>
      <c r="M1" s="421"/>
      <c r="N1" s="421"/>
      <c r="O1" s="421"/>
      <c r="P1" s="421"/>
      <c r="Q1" s="421"/>
      <c r="R1" s="421"/>
      <c r="S1" s="421"/>
      <c r="T1" s="421"/>
    </row>
    <row r="2" spans="1:20" s="10" customFormat="1" x14ac:dyDescent="0.2">
      <c r="A2" s="15"/>
      <c r="H2" s="14"/>
    </row>
    <row r="3" spans="1:20" s="10" customFormat="1" x14ac:dyDescent="0.2">
      <c r="A3" s="424" t="s">
        <v>9</v>
      </c>
      <c r="B3" s="424"/>
      <c r="C3" s="424"/>
      <c r="D3" s="424"/>
      <c r="E3" s="424"/>
      <c r="F3" s="424"/>
      <c r="G3" s="424"/>
      <c r="H3" s="424"/>
      <c r="I3" s="424"/>
      <c r="J3" s="424"/>
      <c r="K3" s="424"/>
      <c r="L3" s="424"/>
      <c r="M3" s="424"/>
      <c r="N3" s="424"/>
      <c r="O3" s="424"/>
      <c r="P3" s="424"/>
      <c r="Q3" s="424"/>
      <c r="R3" s="424"/>
      <c r="S3" s="424"/>
      <c r="T3" s="424"/>
    </row>
    <row r="4" spans="1:20" s="10" customFormat="1" x14ac:dyDescent="0.2">
      <c r="A4" s="424"/>
      <c r="B4" s="424"/>
      <c r="C4" s="424"/>
      <c r="D4" s="424"/>
      <c r="E4" s="424"/>
      <c r="F4" s="424"/>
      <c r="G4" s="424"/>
      <c r="H4" s="424"/>
      <c r="I4" s="424"/>
      <c r="J4" s="424"/>
      <c r="K4" s="424"/>
      <c r="L4" s="424"/>
      <c r="M4" s="424"/>
      <c r="N4" s="424"/>
      <c r="O4" s="424"/>
      <c r="P4" s="424"/>
      <c r="Q4" s="424"/>
      <c r="R4" s="424"/>
      <c r="S4" s="424"/>
      <c r="T4" s="424"/>
    </row>
    <row r="5" spans="1:20" s="10" customFormat="1" ht="18.75" customHeight="1" x14ac:dyDescent="0.2">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426"/>
    </row>
    <row r="6" spans="1:20" s="10" customFormat="1" ht="18.75" customHeight="1" x14ac:dyDescent="0.2">
      <c r="A6" s="422" t="s">
        <v>8</v>
      </c>
      <c r="B6" s="422"/>
      <c r="C6" s="422"/>
      <c r="D6" s="422"/>
      <c r="E6" s="422"/>
      <c r="F6" s="422"/>
      <c r="G6" s="422"/>
      <c r="H6" s="422"/>
      <c r="I6" s="422"/>
      <c r="J6" s="422"/>
      <c r="K6" s="422"/>
      <c r="L6" s="422"/>
      <c r="M6" s="422"/>
      <c r="N6" s="422"/>
      <c r="O6" s="422"/>
      <c r="P6" s="422"/>
      <c r="Q6" s="422"/>
      <c r="R6" s="422"/>
      <c r="S6" s="422"/>
      <c r="T6" s="422"/>
    </row>
    <row r="7" spans="1:20" s="10" customFormat="1" x14ac:dyDescent="0.2">
      <c r="A7" s="424"/>
      <c r="B7" s="424"/>
      <c r="C7" s="424"/>
      <c r="D7" s="424"/>
      <c r="E7" s="424"/>
      <c r="F7" s="424"/>
      <c r="G7" s="424"/>
      <c r="H7" s="424"/>
      <c r="I7" s="424"/>
      <c r="J7" s="424"/>
      <c r="K7" s="424"/>
      <c r="L7" s="424"/>
      <c r="M7" s="424"/>
      <c r="N7" s="424"/>
      <c r="O7" s="424"/>
      <c r="P7" s="424"/>
      <c r="Q7" s="424"/>
      <c r="R7" s="424"/>
      <c r="S7" s="424"/>
      <c r="T7" s="424"/>
    </row>
    <row r="8" spans="1:20" s="10" customFormat="1" ht="18.75" customHeight="1" x14ac:dyDescent="0.2">
      <c r="A8" s="426" t="str">
        <f>' 1. паспорт местополож'!A8:C8</f>
        <v>К_2</v>
      </c>
      <c r="B8" s="426"/>
      <c r="C8" s="426"/>
      <c r="D8" s="426"/>
      <c r="E8" s="426"/>
      <c r="F8" s="426"/>
      <c r="G8" s="426"/>
      <c r="H8" s="426"/>
      <c r="I8" s="426"/>
      <c r="J8" s="426"/>
      <c r="K8" s="426"/>
      <c r="L8" s="426"/>
      <c r="M8" s="426"/>
      <c r="N8" s="426"/>
      <c r="O8" s="426"/>
      <c r="P8" s="426"/>
      <c r="Q8" s="426"/>
      <c r="R8" s="426"/>
      <c r="S8" s="426"/>
      <c r="T8" s="426"/>
    </row>
    <row r="9" spans="1:20" s="10" customFormat="1" ht="18.75" customHeight="1" x14ac:dyDescent="0.2">
      <c r="A9" s="422" t="s">
        <v>7</v>
      </c>
      <c r="B9" s="422"/>
      <c r="C9" s="422"/>
      <c r="D9" s="422"/>
      <c r="E9" s="422"/>
      <c r="F9" s="422"/>
      <c r="G9" s="422"/>
      <c r="H9" s="422"/>
      <c r="I9" s="422"/>
      <c r="J9" s="422"/>
      <c r="K9" s="422"/>
      <c r="L9" s="422"/>
      <c r="M9" s="422"/>
      <c r="N9" s="422"/>
      <c r="O9" s="422"/>
      <c r="P9" s="422"/>
      <c r="Q9" s="422"/>
      <c r="R9" s="422"/>
      <c r="S9" s="422"/>
      <c r="T9" s="422"/>
    </row>
    <row r="10" spans="1:20" s="7" customFormat="1" ht="15.75" customHeight="1" x14ac:dyDescent="0.2">
      <c r="A10" s="433"/>
      <c r="B10" s="433"/>
      <c r="C10" s="433"/>
      <c r="D10" s="433"/>
      <c r="E10" s="433"/>
      <c r="F10" s="433"/>
      <c r="G10" s="433"/>
      <c r="H10" s="433"/>
      <c r="I10" s="433"/>
      <c r="J10" s="433"/>
      <c r="K10" s="433"/>
      <c r="L10" s="433"/>
      <c r="M10" s="433"/>
      <c r="N10" s="433"/>
      <c r="O10" s="433"/>
      <c r="P10" s="433"/>
      <c r="Q10" s="433"/>
      <c r="R10" s="433"/>
      <c r="S10" s="433"/>
      <c r="T10" s="433"/>
    </row>
    <row r="11" spans="1:20" s="2" customFormat="1" x14ac:dyDescent="0.2">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426"/>
    </row>
    <row r="12" spans="1:20" s="2" customFormat="1" ht="15" customHeight="1" x14ac:dyDescent="0.2">
      <c r="A12" s="422" t="s">
        <v>5</v>
      </c>
      <c r="B12" s="422"/>
      <c r="C12" s="422"/>
      <c r="D12" s="422"/>
      <c r="E12" s="422"/>
      <c r="F12" s="422"/>
      <c r="G12" s="422"/>
      <c r="H12" s="422"/>
      <c r="I12" s="422"/>
      <c r="J12" s="422"/>
      <c r="K12" s="422"/>
      <c r="L12" s="422"/>
      <c r="M12" s="422"/>
      <c r="N12" s="422"/>
      <c r="O12" s="422"/>
      <c r="P12" s="422"/>
      <c r="Q12" s="422"/>
      <c r="R12" s="422"/>
      <c r="S12" s="422"/>
      <c r="T12" s="422"/>
    </row>
    <row r="13" spans="1:20" s="2" customFormat="1" ht="15" customHeight="1" x14ac:dyDescent="0.2">
      <c r="A13" s="422"/>
      <c r="B13" s="422"/>
      <c r="C13" s="422"/>
      <c r="D13" s="422"/>
      <c r="E13" s="422"/>
      <c r="F13" s="422"/>
      <c r="G13" s="422"/>
      <c r="H13" s="422"/>
      <c r="I13" s="422"/>
      <c r="J13" s="422"/>
      <c r="K13" s="422"/>
      <c r="L13" s="422"/>
      <c r="M13" s="422"/>
      <c r="N13" s="422"/>
      <c r="O13" s="422"/>
      <c r="P13" s="422"/>
      <c r="Q13" s="422"/>
      <c r="R13" s="422"/>
      <c r="S13" s="422"/>
      <c r="T13" s="422"/>
    </row>
    <row r="14" spans="1:20" s="2" customFormat="1" ht="15" customHeight="1" x14ac:dyDescent="0.2">
      <c r="A14" s="426" t="s">
        <v>201</v>
      </c>
      <c r="B14" s="426"/>
      <c r="C14" s="426"/>
      <c r="D14" s="426"/>
      <c r="E14" s="426"/>
      <c r="F14" s="426"/>
      <c r="G14" s="426"/>
      <c r="H14" s="426"/>
      <c r="I14" s="426"/>
      <c r="J14" s="426"/>
      <c r="K14" s="426"/>
      <c r="L14" s="426"/>
      <c r="M14" s="426"/>
      <c r="N14" s="426"/>
      <c r="O14" s="426"/>
      <c r="P14" s="426"/>
      <c r="Q14" s="426"/>
      <c r="R14" s="426"/>
      <c r="S14" s="426"/>
      <c r="T14" s="426"/>
    </row>
    <row r="15" spans="1:20" s="36" customFormat="1" ht="21" customHeight="1" x14ac:dyDescent="0.25">
      <c r="A15" s="434"/>
      <c r="B15" s="434"/>
      <c r="C15" s="434"/>
      <c r="D15" s="434"/>
      <c r="E15" s="434"/>
      <c r="F15" s="434"/>
      <c r="G15" s="434"/>
      <c r="H15" s="434"/>
      <c r="I15" s="434"/>
      <c r="J15" s="434"/>
      <c r="K15" s="434"/>
      <c r="L15" s="434"/>
      <c r="M15" s="434"/>
      <c r="N15" s="434"/>
      <c r="O15" s="434"/>
      <c r="P15" s="434"/>
      <c r="Q15" s="434"/>
      <c r="R15" s="434"/>
      <c r="S15" s="434"/>
      <c r="T15" s="434"/>
    </row>
    <row r="16" spans="1:20" ht="46.5" customHeight="1" x14ac:dyDescent="0.25">
      <c r="A16" s="435" t="s">
        <v>4</v>
      </c>
      <c r="B16" s="436" t="s">
        <v>117</v>
      </c>
      <c r="C16" s="436"/>
      <c r="D16" s="436" t="s">
        <v>77</v>
      </c>
      <c r="E16" s="436" t="s">
        <v>224</v>
      </c>
      <c r="F16" s="436"/>
      <c r="G16" s="436" t="s">
        <v>128</v>
      </c>
      <c r="H16" s="436"/>
      <c r="I16" s="436" t="s">
        <v>76</v>
      </c>
      <c r="J16" s="436"/>
      <c r="K16" s="436" t="s">
        <v>75</v>
      </c>
      <c r="L16" s="436" t="s">
        <v>74</v>
      </c>
      <c r="M16" s="436"/>
      <c r="N16" s="436" t="s">
        <v>229</v>
      </c>
      <c r="O16" s="436"/>
      <c r="P16" s="436" t="s">
        <v>73</v>
      </c>
      <c r="Q16" s="432" t="s">
        <v>72</v>
      </c>
      <c r="R16" s="432"/>
      <c r="S16" s="432" t="s">
        <v>71</v>
      </c>
      <c r="T16" s="432"/>
    </row>
    <row r="17" spans="1:113" ht="109.5" customHeight="1" x14ac:dyDescent="0.25">
      <c r="A17" s="435"/>
      <c r="B17" s="436"/>
      <c r="C17" s="436"/>
      <c r="D17" s="436"/>
      <c r="E17" s="436"/>
      <c r="F17" s="436"/>
      <c r="G17" s="436"/>
      <c r="H17" s="436"/>
      <c r="I17" s="436"/>
      <c r="J17" s="436"/>
      <c r="K17" s="436"/>
      <c r="L17" s="436"/>
      <c r="M17" s="436"/>
      <c r="N17" s="436"/>
      <c r="O17" s="436"/>
      <c r="P17" s="436"/>
      <c r="Q17" s="80" t="s">
        <v>70</v>
      </c>
      <c r="R17" s="80" t="s">
        <v>200</v>
      </c>
      <c r="S17" s="80" t="s">
        <v>69</v>
      </c>
      <c r="T17" s="80" t="s">
        <v>68</v>
      </c>
    </row>
    <row r="18" spans="1:113" ht="16.5" x14ac:dyDescent="0.25">
      <c r="A18" s="435"/>
      <c r="B18" s="81" t="s">
        <v>66</v>
      </c>
      <c r="C18" s="81" t="s">
        <v>67</v>
      </c>
      <c r="D18" s="436"/>
      <c r="E18" s="81" t="s">
        <v>66</v>
      </c>
      <c r="F18" s="81" t="s">
        <v>67</v>
      </c>
      <c r="G18" s="81" t="s">
        <v>66</v>
      </c>
      <c r="H18" s="81" t="s">
        <v>67</v>
      </c>
      <c r="I18" s="81" t="s">
        <v>66</v>
      </c>
      <c r="J18" s="81" t="s">
        <v>67</v>
      </c>
      <c r="K18" s="81" t="s">
        <v>66</v>
      </c>
      <c r="L18" s="81" t="s">
        <v>66</v>
      </c>
      <c r="M18" s="81" t="s">
        <v>67</v>
      </c>
      <c r="N18" s="81" t="s">
        <v>66</v>
      </c>
      <c r="O18" s="81" t="s">
        <v>67</v>
      </c>
      <c r="P18" s="81" t="s">
        <v>66</v>
      </c>
      <c r="Q18" s="80" t="s">
        <v>66</v>
      </c>
      <c r="R18" s="80" t="s">
        <v>66</v>
      </c>
      <c r="S18" s="80" t="s">
        <v>66</v>
      </c>
      <c r="T18" s="80" t="s">
        <v>66</v>
      </c>
    </row>
    <row r="19" spans="1:113" x14ac:dyDescent="0.25">
      <c r="A19" s="37">
        <v>1</v>
      </c>
      <c r="B19" s="37">
        <v>2</v>
      </c>
      <c r="C19" s="37">
        <v>3</v>
      </c>
      <c r="D19" s="37">
        <v>4</v>
      </c>
      <c r="E19" s="37">
        <v>5</v>
      </c>
      <c r="F19" s="37">
        <v>6</v>
      </c>
      <c r="G19" s="37">
        <v>7</v>
      </c>
      <c r="H19" s="37">
        <v>8</v>
      </c>
      <c r="I19" s="37">
        <v>9</v>
      </c>
      <c r="J19" s="37">
        <v>10</v>
      </c>
      <c r="K19" s="37">
        <v>11</v>
      </c>
      <c r="L19" s="37">
        <v>12</v>
      </c>
      <c r="M19" s="37">
        <v>13</v>
      </c>
      <c r="N19" s="37">
        <v>14</v>
      </c>
      <c r="O19" s="37">
        <v>15</v>
      </c>
      <c r="P19" s="37">
        <v>16</v>
      </c>
      <c r="Q19" s="37">
        <v>17</v>
      </c>
      <c r="R19" s="37">
        <v>18</v>
      </c>
      <c r="S19" s="37">
        <v>19</v>
      </c>
      <c r="T19" s="37">
        <v>20</v>
      </c>
    </row>
    <row r="20" spans="1:113" s="36" customFormat="1" x14ac:dyDescent="0.25">
      <c r="A20" s="309" t="s">
        <v>243</v>
      </c>
      <c r="B20" s="309" t="s">
        <v>243</v>
      </c>
      <c r="C20" s="309" t="s">
        <v>243</v>
      </c>
      <c r="D20" s="309" t="s">
        <v>243</v>
      </c>
      <c r="E20" s="309" t="s">
        <v>243</v>
      </c>
      <c r="F20" s="309" t="s">
        <v>243</v>
      </c>
      <c r="G20" s="309" t="s">
        <v>243</v>
      </c>
      <c r="H20" s="309" t="s">
        <v>243</v>
      </c>
      <c r="I20" s="309" t="s">
        <v>243</v>
      </c>
      <c r="J20" s="309" t="s">
        <v>243</v>
      </c>
      <c r="K20" s="309" t="s">
        <v>243</v>
      </c>
      <c r="L20" s="309" t="s">
        <v>243</v>
      </c>
      <c r="M20" s="309" t="s">
        <v>243</v>
      </c>
      <c r="N20" s="309" t="s">
        <v>243</v>
      </c>
      <c r="O20" s="309" t="s">
        <v>243</v>
      </c>
      <c r="P20" s="309" t="s">
        <v>243</v>
      </c>
      <c r="Q20" s="309" t="s">
        <v>243</v>
      </c>
      <c r="R20" s="309" t="s">
        <v>243</v>
      </c>
      <c r="S20" s="309" t="s">
        <v>243</v>
      </c>
      <c r="T20" s="309" t="s">
        <v>243</v>
      </c>
    </row>
    <row r="21" spans="1:113" ht="3" customHeight="1" x14ac:dyDescent="0.25"/>
    <row r="22" spans="1:113" s="34" customFormat="1" ht="12.75" x14ac:dyDescent="0.2">
      <c r="B22" s="35"/>
      <c r="C22" s="35"/>
      <c r="K22" s="35"/>
    </row>
    <row r="23" spans="1:113" s="34" customFormat="1" x14ac:dyDescent="0.25">
      <c r="B23" s="32" t="s">
        <v>65</v>
      </c>
      <c r="C23" s="32"/>
      <c r="D23" s="32"/>
      <c r="E23" s="32"/>
      <c r="F23" s="32"/>
      <c r="G23" s="32"/>
      <c r="H23" s="32"/>
      <c r="I23" s="32"/>
      <c r="J23" s="32"/>
      <c r="K23" s="32"/>
      <c r="L23" s="32"/>
      <c r="M23" s="32"/>
      <c r="N23" s="32"/>
      <c r="O23" s="32"/>
      <c r="P23" s="32"/>
      <c r="Q23" s="32"/>
      <c r="R23" s="32"/>
    </row>
    <row r="24" spans="1:113" x14ac:dyDescent="0.25">
      <c r="B24" s="437" t="s">
        <v>227</v>
      </c>
      <c r="C24" s="437"/>
      <c r="D24" s="437"/>
      <c r="E24" s="437"/>
      <c r="F24" s="437"/>
      <c r="G24" s="437"/>
      <c r="H24" s="437"/>
      <c r="I24" s="437"/>
      <c r="J24" s="437"/>
      <c r="K24" s="437"/>
      <c r="L24" s="437"/>
      <c r="M24" s="437"/>
      <c r="N24" s="437"/>
      <c r="O24" s="437"/>
      <c r="P24" s="437"/>
      <c r="Q24" s="437"/>
      <c r="R24" s="437"/>
    </row>
    <row r="25" spans="1:113" x14ac:dyDescent="0.25">
      <c r="B25" s="31" t="s">
        <v>199</v>
      </c>
      <c r="C25" s="31"/>
      <c r="D25" s="31"/>
      <c r="E25" s="31"/>
      <c r="F25" s="29"/>
      <c r="G25" s="29"/>
      <c r="H25" s="31"/>
      <c r="I25" s="31"/>
      <c r="J25" s="31"/>
      <c r="K25" s="31"/>
      <c r="L25" s="31"/>
      <c r="M25" s="31"/>
      <c r="N25" s="31"/>
      <c r="O25" s="31"/>
      <c r="P25" s="31"/>
      <c r="Q25" s="31"/>
      <c r="R25" s="31"/>
      <c r="S25" s="33"/>
      <c r="T25" s="33"/>
      <c r="U25" s="33"/>
      <c r="V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row>
    <row r="26" spans="1:113" x14ac:dyDescent="0.25">
      <c r="B26" s="31" t="s">
        <v>64</v>
      </c>
      <c r="C26" s="31"/>
      <c r="D26" s="31"/>
      <c r="E26" s="31"/>
      <c r="F26" s="29"/>
      <c r="G26" s="29"/>
      <c r="H26" s="31"/>
      <c r="I26" s="31"/>
      <c r="J26" s="31"/>
      <c r="K26" s="31"/>
      <c r="L26" s="31"/>
      <c r="M26" s="31"/>
      <c r="N26" s="31"/>
      <c r="O26" s="31"/>
      <c r="P26" s="31"/>
      <c r="Q26" s="31"/>
      <c r="R26" s="31"/>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row>
    <row r="27" spans="1:113" s="29" customFormat="1" x14ac:dyDescent="0.25">
      <c r="B27" s="31" t="s">
        <v>63</v>
      </c>
      <c r="C27" s="31"/>
      <c r="D27" s="31"/>
      <c r="E27" s="31"/>
      <c r="H27" s="31"/>
      <c r="I27" s="31"/>
      <c r="J27" s="31"/>
      <c r="K27" s="31"/>
      <c r="L27" s="31"/>
      <c r="M27" s="31"/>
      <c r="N27" s="31"/>
      <c r="O27" s="31"/>
      <c r="P27" s="31"/>
      <c r="Q27" s="31"/>
      <c r="R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row>
    <row r="28" spans="1:113" s="29" customFormat="1" x14ac:dyDescent="0.25">
      <c r="B28" s="31" t="s">
        <v>62</v>
      </c>
      <c r="C28" s="31"/>
      <c r="D28" s="31"/>
      <c r="E28" s="31"/>
      <c r="H28" s="31"/>
      <c r="I28" s="31"/>
      <c r="J28" s="31"/>
      <c r="K28" s="31"/>
      <c r="L28" s="31"/>
      <c r="M28" s="31"/>
      <c r="N28" s="31"/>
      <c r="O28" s="31"/>
      <c r="P28" s="31"/>
      <c r="Q28" s="31"/>
      <c r="R28" s="31"/>
      <c r="S28" s="31"/>
      <c r="T28" s="31"/>
      <c r="U28" s="31"/>
      <c r="V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row>
    <row r="29" spans="1:113" s="29" customFormat="1" x14ac:dyDescent="0.25">
      <c r="B29" s="31" t="s">
        <v>61</v>
      </c>
      <c r="C29" s="31"/>
      <c r="D29" s="31"/>
      <c r="E29" s="31"/>
      <c r="H29" s="31"/>
      <c r="I29" s="31"/>
      <c r="J29" s="31"/>
      <c r="K29" s="31"/>
      <c r="L29" s="31"/>
      <c r="M29" s="31"/>
      <c r="N29" s="31"/>
      <c r="O29" s="31"/>
      <c r="P29" s="31"/>
      <c r="Q29" s="31"/>
      <c r="R29" s="31"/>
      <c r="S29" s="31"/>
      <c r="T29" s="31"/>
      <c r="U29" s="31"/>
      <c r="V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row>
    <row r="30" spans="1:113" s="29" customFormat="1" x14ac:dyDescent="0.25">
      <c r="B30" s="31" t="s">
        <v>60</v>
      </c>
      <c r="C30" s="31"/>
      <c r="D30" s="31"/>
      <c r="E30" s="31"/>
      <c r="H30" s="31"/>
      <c r="I30" s="31"/>
      <c r="J30" s="31"/>
      <c r="K30" s="31"/>
      <c r="L30" s="31"/>
      <c r="M30" s="31"/>
      <c r="N30" s="31"/>
      <c r="O30" s="31"/>
      <c r="P30" s="31"/>
      <c r="Q30" s="31"/>
      <c r="R30" s="31"/>
      <c r="S30" s="31"/>
      <c r="T30" s="31"/>
      <c r="U30" s="31"/>
      <c r="V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row>
    <row r="31" spans="1:113" s="29" customFormat="1" x14ac:dyDescent="0.25">
      <c r="B31" s="31" t="s">
        <v>59</v>
      </c>
      <c r="C31" s="31"/>
      <c r="D31" s="31"/>
      <c r="E31" s="31"/>
      <c r="H31" s="31"/>
      <c r="I31" s="31"/>
      <c r="J31" s="31"/>
      <c r="K31" s="31"/>
      <c r="L31" s="31"/>
      <c r="M31" s="31"/>
      <c r="N31" s="31"/>
      <c r="O31" s="31"/>
      <c r="P31" s="31"/>
      <c r="Q31" s="31"/>
      <c r="R31" s="31"/>
      <c r="S31" s="31"/>
      <c r="T31" s="31"/>
      <c r="U31" s="31"/>
      <c r="V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row>
    <row r="32" spans="1:113" s="29" customFormat="1" x14ac:dyDescent="0.25">
      <c r="B32" s="31" t="s">
        <v>58</v>
      </c>
      <c r="C32" s="31"/>
      <c r="D32" s="31"/>
      <c r="E32" s="31"/>
      <c r="H32" s="31"/>
      <c r="I32" s="31"/>
      <c r="J32" s="31"/>
      <c r="K32" s="31"/>
      <c r="L32" s="31"/>
      <c r="M32" s="31"/>
      <c r="N32" s="31"/>
      <c r="O32" s="31"/>
      <c r="P32" s="31"/>
      <c r="Q32" s="31"/>
      <c r="R32" s="31"/>
      <c r="S32" s="31"/>
      <c r="T32" s="31"/>
      <c r="U32" s="31"/>
      <c r="V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row>
    <row r="33" spans="2:113" s="29" customFormat="1" x14ac:dyDescent="0.25">
      <c r="B33" s="31" t="s">
        <v>57</v>
      </c>
      <c r="C33" s="31"/>
      <c r="D33" s="31"/>
      <c r="E33" s="31"/>
      <c r="H33" s="31"/>
      <c r="I33" s="31"/>
      <c r="J33" s="31"/>
      <c r="K33" s="31"/>
      <c r="L33" s="31"/>
      <c r="M33" s="31"/>
      <c r="N33" s="31"/>
      <c r="O33" s="31"/>
      <c r="P33" s="31"/>
      <c r="Q33" s="31"/>
      <c r="R33" s="31"/>
      <c r="S33" s="31"/>
      <c r="T33" s="31"/>
      <c r="U33" s="31"/>
      <c r="V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row>
    <row r="34" spans="2:113" s="29" customFormat="1" x14ac:dyDescent="0.25">
      <c r="B34" s="31" t="s">
        <v>56</v>
      </c>
      <c r="C34" s="31"/>
      <c r="D34" s="31"/>
      <c r="E34" s="31"/>
      <c r="H34" s="31"/>
      <c r="I34" s="31"/>
      <c r="J34" s="31"/>
      <c r="K34" s="31"/>
      <c r="L34" s="31"/>
      <c r="M34" s="31"/>
      <c r="N34" s="31"/>
      <c r="O34" s="31"/>
      <c r="P34" s="31"/>
      <c r="Q34" s="31"/>
      <c r="R34" s="31"/>
      <c r="S34" s="31"/>
      <c r="T34" s="31"/>
      <c r="U34" s="31"/>
      <c r="V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row>
    <row r="35" spans="2:113" s="29" customFormat="1" x14ac:dyDescent="0.25">
      <c r="Q35" s="31"/>
      <c r="R35" s="31"/>
      <c r="S35" s="31"/>
      <c r="T35" s="31"/>
      <c r="U35" s="31"/>
      <c r="V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row>
    <row r="36" spans="2:113" s="29" customFormat="1" x14ac:dyDescent="0.25">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row>
  </sheetData>
  <mergeCells count="27">
    <mergeCell ref="B24:R24"/>
    <mergeCell ref="L16:M17"/>
    <mergeCell ref="N16:O17"/>
    <mergeCell ref="P16:P17"/>
    <mergeCell ref="D16:D18"/>
    <mergeCell ref="B16:C17"/>
    <mergeCell ref="A16:A18"/>
    <mergeCell ref="E16:F17"/>
    <mergeCell ref="G16:H17"/>
    <mergeCell ref="I16:J17"/>
    <mergeCell ref="K16:K17"/>
    <mergeCell ref="A1:T1"/>
    <mergeCell ref="Q16:R16"/>
    <mergeCell ref="S16:T16"/>
    <mergeCell ref="A3:T3"/>
    <mergeCell ref="A4:T4"/>
    <mergeCell ref="A5:T5"/>
    <mergeCell ref="A6:T6"/>
    <mergeCell ref="A7:T7"/>
    <mergeCell ref="A8:T8"/>
    <mergeCell ref="A9:T9"/>
    <mergeCell ref="A10:T10"/>
    <mergeCell ref="A11:T11"/>
    <mergeCell ref="A12:T12"/>
    <mergeCell ref="A13:T13"/>
    <mergeCell ref="A14:T14"/>
    <mergeCell ref="A15:T15"/>
  </mergeCells>
  <pageMargins left="0" right="0" top="0.19685039370078741" bottom="0.19685039370078741" header="0.19685039370078741" footer="0.19685039370078741"/>
  <pageSetup paperSize="8" scale="50"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4"/>
  <sheetViews>
    <sheetView view="pageBreakPreview" zoomScale="80" zoomScaleSheetLayoutView="80" workbookViewId="0">
      <selection activeCell="J45" sqref="J45"/>
    </sheetView>
  </sheetViews>
  <sheetFormatPr defaultColWidth="10.7109375" defaultRowHeight="15.75" x14ac:dyDescent="0.25"/>
  <cols>
    <col min="1" max="1" width="7.7109375" style="28" customWidth="1"/>
    <col min="2" max="2" width="20.5703125" style="28" customWidth="1"/>
    <col min="3" max="3" width="22.42578125" style="28" customWidth="1"/>
    <col min="4" max="4" width="21.7109375" style="28" customWidth="1"/>
    <col min="5" max="5" width="21.5703125" style="28" customWidth="1"/>
    <col min="6" max="6" width="8.7109375" style="28" customWidth="1"/>
    <col min="7" max="7" width="6.7109375" style="28" customWidth="1"/>
    <col min="8" max="8" width="8.7109375" style="28" customWidth="1"/>
    <col min="9" max="9" width="9" style="28" customWidth="1"/>
    <col min="10" max="10" width="19.42578125" style="28" customWidth="1"/>
    <col min="11" max="11" width="11.140625" style="28" customWidth="1"/>
    <col min="12" max="12" width="8.85546875" style="28" customWidth="1"/>
    <col min="13" max="13" width="8.7109375" style="28" customWidth="1"/>
    <col min="14" max="14" width="11" style="28" customWidth="1"/>
    <col min="15" max="15" width="18.42578125" style="28" customWidth="1"/>
    <col min="16" max="16" width="19.85546875" style="28" customWidth="1"/>
    <col min="17" max="17" width="20" style="28" customWidth="1"/>
    <col min="18" max="18" width="9.42578125" style="28" customWidth="1"/>
    <col min="19" max="19" width="18.28515625" style="28" customWidth="1"/>
    <col min="20" max="20" width="22.42578125" style="28" customWidth="1"/>
    <col min="21" max="21" width="19.5703125" style="28" customWidth="1"/>
    <col min="22" max="22" width="19.42578125" style="28" customWidth="1"/>
    <col min="23" max="23" width="8.7109375" style="28" customWidth="1"/>
    <col min="24" max="24" width="27.42578125" style="28" customWidth="1"/>
    <col min="25" max="25" width="15.28515625" style="28" customWidth="1"/>
    <col min="26" max="26" width="24.28515625" style="28" customWidth="1"/>
    <col min="27" max="27" width="32.7109375" style="28" customWidth="1"/>
    <col min="28" max="240" width="10.7109375" style="28"/>
    <col min="241" max="242" width="15.7109375" style="28" customWidth="1"/>
    <col min="243" max="245" width="14.7109375" style="28" customWidth="1"/>
    <col min="246" max="249" width="13.7109375" style="28" customWidth="1"/>
    <col min="250" max="253" width="15.7109375" style="28" customWidth="1"/>
    <col min="254" max="254" width="22.85546875" style="28" customWidth="1"/>
    <col min="255" max="255" width="20.7109375" style="28" customWidth="1"/>
    <col min="256" max="256" width="17.7109375" style="28" customWidth="1"/>
    <col min="257" max="265" width="14.7109375" style="28" customWidth="1"/>
    <col min="266" max="496" width="10.7109375" style="28"/>
    <col min="497" max="498" width="15.7109375" style="28" customWidth="1"/>
    <col min="499" max="501" width="14.7109375" style="28" customWidth="1"/>
    <col min="502" max="505" width="13.7109375" style="28" customWidth="1"/>
    <col min="506" max="509" width="15.7109375" style="28" customWidth="1"/>
    <col min="510" max="510" width="22.85546875" style="28" customWidth="1"/>
    <col min="511" max="511" width="20.7109375" style="28" customWidth="1"/>
    <col min="512" max="512" width="17.7109375" style="28" customWidth="1"/>
    <col min="513" max="521" width="14.7109375" style="28" customWidth="1"/>
    <col min="522" max="752" width="10.7109375" style="28"/>
    <col min="753" max="754" width="15.7109375" style="28" customWidth="1"/>
    <col min="755" max="757" width="14.7109375" style="28" customWidth="1"/>
    <col min="758" max="761" width="13.7109375" style="28" customWidth="1"/>
    <col min="762" max="765" width="15.7109375" style="28" customWidth="1"/>
    <col min="766" max="766" width="22.85546875" style="28" customWidth="1"/>
    <col min="767" max="767" width="20.7109375" style="28" customWidth="1"/>
    <col min="768" max="768" width="17.7109375" style="28" customWidth="1"/>
    <col min="769" max="777" width="14.7109375" style="28" customWidth="1"/>
    <col min="778" max="1008" width="10.7109375" style="28"/>
    <col min="1009" max="1010" width="15.7109375" style="28" customWidth="1"/>
    <col min="1011" max="1013" width="14.7109375" style="28" customWidth="1"/>
    <col min="1014" max="1017" width="13.7109375" style="28" customWidth="1"/>
    <col min="1018" max="1021" width="15.7109375" style="28" customWidth="1"/>
    <col min="1022" max="1022" width="22.85546875" style="28" customWidth="1"/>
    <col min="1023" max="1023" width="20.7109375" style="28" customWidth="1"/>
    <col min="1024" max="1024" width="17.7109375" style="28" customWidth="1"/>
    <col min="1025" max="1033" width="14.7109375" style="28" customWidth="1"/>
    <col min="1034" max="1264" width="10.7109375" style="28"/>
    <col min="1265" max="1266" width="15.7109375" style="28" customWidth="1"/>
    <col min="1267" max="1269" width="14.7109375" style="28" customWidth="1"/>
    <col min="1270" max="1273" width="13.7109375" style="28" customWidth="1"/>
    <col min="1274" max="1277" width="15.7109375" style="28" customWidth="1"/>
    <col min="1278" max="1278" width="22.85546875" style="28" customWidth="1"/>
    <col min="1279" max="1279" width="20.7109375" style="28" customWidth="1"/>
    <col min="1280" max="1280" width="17.7109375" style="28" customWidth="1"/>
    <col min="1281" max="1289" width="14.7109375" style="28" customWidth="1"/>
    <col min="1290" max="1520" width="10.7109375" style="28"/>
    <col min="1521" max="1522" width="15.7109375" style="28" customWidth="1"/>
    <col min="1523" max="1525" width="14.7109375" style="28" customWidth="1"/>
    <col min="1526" max="1529" width="13.7109375" style="28" customWidth="1"/>
    <col min="1530" max="1533" width="15.7109375" style="28" customWidth="1"/>
    <col min="1534" max="1534" width="22.85546875" style="28" customWidth="1"/>
    <col min="1535" max="1535" width="20.7109375" style="28" customWidth="1"/>
    <col min="1536" max="1536" width="17.7109375" style="28" customWidth="1"/>
    <col min="1537" max="1545" width="14.7109375" style="28" customWidth="1"/>
    <col min="1546" max="1776" width="10.7109375" style="28"/>
    <col min="1777" max="1778" width="15.7109375" style="28" customWidth="1"/>
    <col min="1779" max="1781" width="14.7109375" style="28" customWidth="1"/>
    <col min="1782" max="1785" width="13.7109375" style="28" customWidth="1"/>
    <col min="1786" max="1789" width="15.7109375" style="28" customWidth="1"/>
    <col min="1790" max="1790" width="22.85546875" style="28" customWidth="1"/>
    <col min="1791" max="1791" width="20.7109375" style="28" customWidth="1"/>
    <col min="1792" max="1792" width="17.7109375" style="28" customWidth="1"/>
    <col min="1793" max="1801" width="14.7109375" style="28" customWidth="1"/>
    <col min="1802" max="2032" width="10.7109375" style="28"/>
    <col min="2033" max="2034" width="15.7109375" style="28" customWidth="1"/>
    <col min="2035" max="2037" width="14.7109375" style="28" customWidth="1"/>
    <col min="2038" max="2041" width="13.7109375" style="28" customWidth="1"/>
    <col min="2042" max="2045" width="15.7109375" style="28" customWidth="1"/>
    <col min="2046" max="2046" width="22.85546875" style="28" customWidth="1"/>
    <col min="2047" max="2047" width="20.7109375" style="28" customWidth="1"/>
    <col min="2048" max="2048" width="17.7109375" style="28" customWidth="1"/>
    <col min="2049" max="2057" width="14.7109375" style="28" customWidth="1"/>
    <col min="2058" max="2288" width="10.7109375" style="28"/>
    <col min="2289" max="2290" width="15.7109375" style="28" customWidth="1"/>
    <col min="2291" max="2293" width="14.7109375" style="28" customWidth="1"/>
    <col min="2294" max="2297" width="13.7109375" style="28" customWidth="1"/>
    <col min="2298" max="2301" width="15.7109375" style="28" customWidth="1"/>
    <col min="2302" max="2302" width="22.85546875" style="28" customWidth="1"/>
    <col min="2303" max="2303" width="20.7109375" style="28" customWidth="1"/>
    <col min="2304" max="2304" width="17.7109375" style="28" customWidth="1"/>
    <col min="2305" max="2313" width="14.7109375" style="28" customWidth="1"/>
    <col min="2314" max="2544" width="10.7109375" style="28"/>
    <col min="2545" max="2546" width="15.7109375" style="28" customWidth="1"/>
    <col min="2547" max="2549" width="14.7109375" style="28" customWidth="1"/>
    <col min="2550" max="2553" width="13.7109375" style="28" customWidth="1"/>
    <col min="2554" max="2557" width="15.7109375" style="28" customWidth="1"/>
    <col min="2558" max="2558" width="22.85546875" style="28" customWidth="1"/>
    <col min="2559" max="2559" width="20.7109375" style="28" customWidth="1"/>
    <col min="2560" max="2560" width="17.7109375" style="28" customWidth="1"/>
    <col min="2561" max="2569" width="14.7109375" style="28" customWidth="1"/>
    <col min="2570" max="2800" width="10.7109375" style="28"/>
    <col min="2801" max="2802" width="15.7109375" style="28" customWidth="1"/>
    <col min="2803" max="2805" width="14.7109375" style="28" customWidth="1"/>
    <col min="2806" max="2809" width="13.7109375" style="28" customWidth="1"/>
    <col min="2810" max="2813" width="15.7109375" style="28" customWidth="1"/>
    <col min="2814" max="2814" width="22.85546875" style="28" customWidth="1"/>
    <col min="2815" max="2815" width="20.7109375" style="28" customWidth="1"/>
    <col min="2816" max="2816" width="17.7109375" style="28" customWidth="1"/>
    <col min="2817" max="2825" width="14.7109375" style="28" customWidth="1"/>
    <col min="2826" max="3056" width="10.7109375" style="28"/>
    <col min="3057" max="3058" width="15.7109375" style="28" customWidth="1"/>
    <col min="3059" max="3061" width="14.7109375" style="28" customWidth="1"/>
    <col min="3062" max="3065" width="13.7109375" style="28" customWidth="1"/>
    <col min="3066" max="3069" width="15.7109375" style="28" customWidth="1"/>
    <col min="3070" max="3070" width="22.85546875" style="28" customWidth="1"/>
    <col min="3071" max="3071" width="20.7109375" style="28" customWidth="1"/>
    <col min="3072" max="3072" width="17.7109375" style="28" customWidth="1"/>
    <col min="3073" max="3081" width="14.7109375" style="28" customWidth="1"/>
    <col min="3082" max="3312" width="10.7109375" style="28"/>
    <col min="3313" max="3314" width="15.7109375" style="28" customWidth="1"/>
    <col min="3315" max="3317" width="14.7109375" style="28" customWidth="1"/>
    <col min="3318" max="3321" width="13.7109375" style="28" customWidth="1"/>
    <col min="3322" max="3325" width="15.7109375" style="28" customWidth="1"/>
    <col min="3326" max="3326" width="22.85546875" style="28" customWidth="1"/>
    <col min="3327" max="3327" width="20.7109375" style="28" customWidth="1"/>
    <col min="3328" max="3328" width="17.7109375" style="28" customWidth="1"/>
    <col min="3329" max="3337" width="14.7109375" style="28" customWidth="1"/>
    <col min="3338" max="3568" width="10.7109375" style="28"/>
    <col min="3569" max="3570" width="15.7109375" style="28" customWidth="1"/>
    <col min="3571" max="3573" width="14.7109375" style="28" customWidth="1"/>
    <col min="3574" max="3577" width="13.7109375" style="28" customWidth="1"/>
    <col min="3578" max="3581" width="15.7109375" style="28" customWidth="1"/>
    <col min="3582" max="3582" width="22.85546875" style="28" customWidth="1"/>
    <col min="3583" max="3583" width="20.7109375" style="28" customWidth="1"/>
    <col min="3584" max="3584" width="17.7109375" style="28" customWidth="1"/>
    <col min="3585" max="3593" width="14.7109375" style="28" customWidth="1"/>
    <col min="3594" max="3824" width="10.7109375" style="28"/>
    <col min="3825" max="3826" width="15.7109375" style="28" customWidth="1"/>
    <col min="3827" max="3829" width="14.7109375" style="28" customWidth="1"/>
    <col min="3830" max="3833" width="13.7109375" style="28" customWidth="1"/>
    <col min="3834" max="3837" width="15.7109375" style="28" customWidth="1"/>
    <col min="3838" max="3838" width="22.85546875" style="28" customWidth="1"/>
    <col min="3839" max="3839" width="20.7109375" style="28" customWidth="1"/>
    <col min="3840" max="3840" width="17.7109375" style="28" customWidth="1"/>
    <col min="3841" max="3849" width="14.7109375" style="28" customWidth="1"/>
    <col min="3850" max="4080" width="10.7109375" style="28"/>
    <col min="4081" max="4082" width="15.7109375" style="28" customWidth="1"/>
    <col min="4083" max="4085" width="14.7109375" style="28" customWidth="1"/>
    <col min="4086" max="4089" width="13.7109375" style="28" customWidth="1"/>
    <col min="4090" max="4093" width="15.7109375" style="28" customWidth="1"/>
    <col min="4094" max="4094" width="22.85546875" style="28" customWidth="1"/>
    <col min="4095" max="4095" width="20.7109375" style="28" customWidth="1"/>
    <col min="4096" max="4096" width="17.7109375" style="28" customWidth="1"/>
    <col min="4097" max="4105" width="14.7109375" style="28" customWidth="1"/>
    <col min="4106" max="4336" width="10.7109375" style="28"/>
    <col min="4337" max="4338" width="15.7109375" style="28" customWidth="1"/>
    <col min="4339" max="4341" width="14.7109375" style="28" customWidth="1"/>
    <col min="4342" max="4345" width="13.7109375" style="28" customWidth="1"/>
    <col min="4346" max="4349" width="15.7109375" style="28" customWidth="1"/>
    <col min="4350" max="4350" width="22.85546875" style="28" customWidth="1"/>
    <col min="4351" max="4351" width="20.7109375" style="28" customWidth="1"/>
    <col min="4352" max="4352" width="17.7109375" style="28" customWidth="1"/>
    <col min="4353" max="4361" width="14.7109375" style="28" customWidth="1"/>
    <col min="4362" max="4592" width="10.7109375" style="28"/>
    <col min="4593" max="4594" width="15.7109375" style="28" customWidth="1"/>
    <col min="4595" max="4597" width="14.7109375" style="28" customWidth="1"/>
    <col min="4598" max="4601" width="13.7109375" style="28" customWidth="1"/>
    <col min="4602" max="4605" width="15.7109375" style="28" customWidth="1"/>
    <col min="4606" max="4606" width="22.85546875" style="28" customWidth="1"/>
    <col min="4607" max="4607" width="20.7109375" style="28" customWidth="1"/>
    <col min="4608" max="4608" width="17.7109375" style="28" customWidth="1"/>
    <col min="4609" max="4617" width="14.7109375" style="28" customWidth="1"/>
    <col min="4618" max="4848" width="10.7109375" style="28"/>
    <col min="4849" max="4850" width="15.7109375" style="28" customWidth="1"/>
    <col min="4851" max="4853" width="14.7109375" style="28" customWidth="1"/>
    <col min="4854" max="4857" width="13.7109375" style="28" customWidth="1"/>
    <col min="4858" max="4861" width="15.7109375" style="28" customWidth="1"/>
    <col min="4862" max="4862" width="22.85546875" style="28" customWidth="1"/>
    <col min="4863" max="4863" width="20.7109375" style="28" customWidth="1"/>
    <col min="4864" max="4864" width="17.7109375" style="28" customWidth="1"/>
    <col min="4865" max="4873" width="14.7109375" style="28" customWidth="1"/>
    <col min="4874" max="5104" width="10.7109375" style="28"/>
    <col min="5105" max="5106" width="15.7109375" style="28" customWidth="1"/>
    <col min="5107" max="5109" width="14.7109375" style="28" customWidth="1"/>
    <col min="5110" max="5113" width="13.7109375" style="28" customWidth="1"/>
    <col min="5114" max="5117" width="15.7109375" style="28" customWidth="1"/>
    <col min="5118" max="5118" width="22.85546875" style="28" customWidth="1"/>
    <col min="5119" max="5119" width="20.7109375" style="28" customWidth="1"/>
    <col min="5120" max="5120" width="17.7109375" style="28" customWidth="1"/>
    <col min="5121" max="5129" width="14.7109375" style="28" customWidth="1"/>
    <col min="5130" max="5360" width="10.7109375" style="28"/>
    <col min="5361" max="5362" width="15.7109375" style="28" customWidth="1"/>
    <col min="5363" max="5365" width="14.7109375" style="28" customWidth="1"/>
    <col min="5366" max="5369" width="13.7109375" style="28" customWidth="1"/>
    <col min="5370" max="5373" width="15.7109375" style="28" customWidth="1"/>
    <col min="5374" max="5374" width="22.85546875" style="28" customWidth="1"/>
    <col min="5375" max="5375" width="20.7109375" style="28" customWidth="1"/>
    <col min="5376" max="5376" width="17.7109375" style="28" customWidth="1"/>
    <col min="5377" max="5385" width="14.7109375" style="28" customWidth="1"/>
    <col min="5386" max="5616" width="10.7109375" style="28"/>
    <col min="5617" max="5618" width="15.7109375" style="28" customWidth="1"/>
    <col min="5619" max="5621" width="14.7109375" style="28" customWidth="1"/>
    <col min="5622" max="5625" width="13.7109375" style="28" customWidth="1"/>
    <col min="5626" max="5629" width="15.7109375" style="28" customWidth="1"/>
    <col min="5630" max="5630" width="22.85546875" style="28" customWidth="1"/>
    <col min="5631" max="5631" width="20.7109375" style="28" customWidth="1"/>
    <col min="5632" max="5632" width="17.7109375" style="28" customWidth="1"/>
    <col min="5633" max="5641" width="14.7109375" style="28" customWidth="1"/>
    <col min="5642" max="5872" width="10.7109375" style="28"/>
    <col min="5873" max="5874" width="15.7109375" style="28" customWidth="1"/>
    <col min="5875" max="5877" width="14.7109375" style="28" customWidth="1"/>
    <col min="5878" max="5881" width="13.7109375" style="28" customWidth="1"/>
    <col min="5882" max="5885" width="15.7109375" style="28" customWidth="1"/>
    <col min="5886" max="5886" width="22.85546875" style="28" customWidth="1"/>
    <col min="5887" max="5887" width="20.7109375" style="28" customWidth="1"/>
    <col min="5888" max="5888" width="17.7109375" style="28" customWidth="1"/>
    <col min="5889" max="5897" width="14.7109375" style="28" customWidth="1"/>
    <col min="5898" max="6128" width="10.7109375" style="28"/>
    <col min="6129" max="6130" width="15.7109375" style="28" customWidth="1"/>
    <col min="6131" max="6133" width="14.7109375" style="28" customWidth="1"/>
    <col min="6134" max="6137" width="13.7109375" style="28" customWidth="1"/>
    <col min="6138" max="6141" width="15.7109375" style="28" customWidth="1"/>
    <col min="6142" max="6142" width="22.85546875" style="28" customWidth="1"/>
    <col min="6143" max="6143" width="20.7109375" style="28" customWidth="1"/>
    <col min="6144" max="6144" width="17.7109375" style="28" customWidth="1"/>
    <col min="6145" max="6153" width="14.7109375" style="28" customWidth="1"/>
    <col min="6154" max="6384" width="10.7109375" style="28"/>
    <col min="6385" max="6386" width="15.7109375" style="28" customWidth="1"/>
    <col min="6387" max="6389" width="14.7109375" style="28" customWidth="1"/>
    <col min="6390" max="6393" width="13.7109375" style="28" customWidth="1"/>
    <col min="6394" max="6397" width="15.7109375" style="28" customWidth="1"/>
    <col min="6398" max="6398" width="22.85546875" style="28" customWidth="1"/>
    <col min="6399" max="6399" width="20.7109375" style="28" customWidth="1"/>
    <col min="6400" max="6400" width="17.7109375" style="28" customWidth="1"/>
    <col min="6401" max="6409" width="14.7109375" style="28" customWidth="1"/>
    <col min="6410" max="6640" width="10.7109375" style="28"/>
    <col min="6641" max="6642" width="15.7109375" style="28" customWidth="1"/>
    <col min="6643" max="6645" width="14.7109375" style="28" customWidth="1"/>
    <col min="6646" max="6649" width="13.7109375" style="28" customWidth="1"/>
    <col min="6650" max="6653" width="15.7109375" style="28" customWidth="1"/>
    <col min="6654" max="6654" width="22.85546875" style="28" customWidth="1"/>
    <col min="6655" max="6655" width="20.7109375" style="28" customWidth="1"/>
    <col min="6656" max="6656" width="17.7109375" style="28" customWidth="1"/>
    <col min="6657" max="6665" width="14.7109375" style="28" customWidth="1"/>
    <col min="6666" max="6896" width="10.7109375" style="28"/>
    <col min="6897" max="6898" width="15.7109375" style="28" customWidth="1"/>
    <col min="6899" max="6901" width="14.7109375" style="28" customWidth="1"/>
    <col min="6902" max="6905" width="13.7109375" style="28" customWidth="1"/>
    <col min="6906" max="6909" width="15.7109375" style="28" customWidth="1"/>
    <col min="6910" max="6910" width="22.85546875" style="28" customWidth="1"/>
    <col min="6911" max="6911" width="20.7109375" style="28" customWidth="1"/>
    <col min="6912" max="6912" width="17.7109375" style="28" customWidth="1"/>
    <col min="6913" max="6921" width="14.7109375" style="28" customWidth="1"/>
    <col min="6922" max="7152" width="10.7109375" style="28"/>
    <col min="7153" max="7154" width="15.7109375" style="28" customWidth="1"/>
    <col min="7155" max="7157" width="14.7109375" style="28" customWidth="1"/>
    <col min="7158" max="7161" width="13.7109375" style="28" customWidth="1"/>
    <col min="7162" max="7165" width="15.7109375" style="28" customWidth="1"/>
    <col min="7166" max="7166" width="22.85546875" style="28" customWidth="1"/>
    <col min="7167" max="7167" width="20.7109375" style="28" customWidth="1"/>
    <col min="7168" max="7168" width="17.7109375" style="28" customWidth="1"/>
    <col min="7169" max="7177" width="14.7109375" style="28" customWidth="1"/>
    <col min="7178" max="7408" width="10.7109375" style="28"/>
    <col min="7409" max="7410" width="15.7109375" style="28" customWidth="1"/>
    <col min="7411" max="7413" width="14.7109375" style="28" customWidth="1"/>
    <col min="7414" max="7417" width="13.7109375" style="28" customWidth="1"/>
    <col min="7418" max="7421" width="15.7109375" style="28" customWidth="1"/>
    <col min="7422" max="7422" width="22.85546875" style="28" customWidth="1"/>
    <col min="7423" max="7423" width="20.7109375" style="28" customWidth="1"/>
    <col min="7424" max="7424" width="17.7109375" style="28" customWidth="1"/>
    <col min="7425" max="7433" width="14.7109375" style="28" customWidth="1"/>
    <col min="7434" max="7664" width="10.7109375" style="28"/>
    <col min="7665" max="7666" width="15.7109375" style="28" customWidth="1"/>
    <col min="7667" max="7669" width="14.7109375" style="28" customWidth="1"/>
    <col min="7670" max="7673" width="13.7109375" style="28" customWidth="1"/>
    <col min="7674" max="7677" width="15.7109375" style="28" customWidth="1"/>
    <col min="7678" max="7678" width="22.85546875" style="28" customWidth="1"/>
    <col min="7679" max="7679" width="20.7109375" style="28" customWidth="1"/>
    <col min="7680" max="7680" width="17.7109375" style="28" customWidth="1"/>
    <col min="7681" max="7689" width="14.7109375" style="28" customWidth="1"/>
    <col min="7690" max="7920" width="10.7109375" style="28"/>
    <col min="7921" max="7922" width="15.7109375" style="28" customWidth="1"/>
    <col min="7923" max="7925" width="14.7109375" style="28" customWidth="1"/>
    <col min="7926" max="7929" width="13.7109375" style="28" customWidth="1"/>
    <col min="7930" max="7933" width="15.7109375" style="28" customWidth="1"/>
    <col min="7934" max="7934" width="22.85546875" style="28" customWidth="1"/>
    <col min="7935" max="7935" width="20.7109375" style="28" customWidth="1"/>
    <col min="7936" max="7936" width="17.7109375" style="28" customWidth="1"/>
    <col min="7937" max="7945" width="14.7109375" style="28" customWidth="1"/>
    <col min="7946" max="8176" width="10.7109375" style="28"/>
    <col min="8177" max="8178" width="15.7109375" style="28" customWidth="1"/>
    <col min="8179" max="8181" width="14.7109375" style="28" customWidth="1"/>
    <col min="8182" max="8185" width="13.7109375" style="28" customWidth="1"/>
    <col min="8186" max="8189" width="15.7109375" style="28" customWidth="1"/>
    <col min="8190" max="8190" width="22.85546875" style="28" customWidth="1"/>
    <col min="8191" max="8191" width="20.7109375" style="28" customWidth="1"/>
    <col min="8192" max="8192" width="17.7109375" style="28" customWidth="1"/>
    <col min="8193" max="8201" width="14.7109375" style="28" customWidth="1"/>
    <col min="8202" max="8432" width="10.7109375" style="28"/>
    <col min="8433" max="8434" width="15.7109375" style="28" customWidth="1"/>
    <col min="8435" max="8437" width="14.7109375" style="28" customWidth="1"/>
    <col min="8438" max="8441" width="13.7109375" style="28" customWidth="1"/>
    <col min="8442" max="8445" width="15.7109375" style="28" customWidth="1"/>
    <col min="8446" max="8446" width="22.85546875" style="28" customWidth="1"/>
    <col min="8447" max="8447" width="20.7109375" style="28" customWidth="1"/>
    <col min="8448" max="8448" width="17.7109375" style="28" customWidth="1"/>
    <col min="8449" max="8457" width="14.7109375" style="28" customWidth="1"/>
    <col min="8458" max="8688" width="10.7109375" style="28"/>
    <col min="8689" max="8690" width="15.7109375" style="28" customWidth="1"/>
    <col min="8691" max="8693" width="14.7109375" style="28" customWidth="1"/>
    <col min="8694" max="8697" width="13.7109375" style="28" customWidth="1"/>
    <col min="8698" max="8701" width="15.7109375" style="28" customWidth="1"/>
    <col min="8702" max="8702" width="22.85546875" style="28" customWidth="1"/>
    <col min="8703" max="8703" width="20.7109375" style="28" customWidth="1"/>
    <col min="8704" max="8704" width="17.7109375" style="28" customWidth="1"/>
    <col min="8705" max="8713" width="14.7109375" style="28" customWidth="1"/>
    <col min="8714" max="8944" width="10.7109375" style="28"/>
    <col min="8945" max="8946" width="15.7109375" style="28" customWidth="1"/>
    <col min="8947" max="8949" width="14.7109375" style="28" customWidth="1"/>
    <col min="8950" max="8953" width="13.7109375" style="28" customWidth="1"/>
    <col min="8954" max="8957" width="15.7109375" style="28" customWidth="1"/>
    <col min="8958" max="8958" width="22.85546875" style="28" customWidth="1"/>
    <col min="8959" max="8959" width="20.7109375" style="28" customWidth="1"/>
    <col min="8960" max="8960" width="17.7109375" style="28" customWidth="1"/>
    <col min="8961" max="8969" width="14.7109375" style="28" customWidth="1"/>
    <col min="8970" max="9200" width="10.7109375" style="28"/>
    <col min="9201" max="9202" width="15.7109375" style="28" customWidth="1"/>
    <col min="9203" max="9205" width="14.7109375" style="28" customWidth="1"/>
    <col min="9206" max="9209" width="13.7109375" style="28" customWidth="1"/>
    <col min="9210" max="9213" width="15.7109375" style="28" customWidth="1"/>
    <col min="9214" max="9214" width="22.85546875" style="28" customWidth="1"/>
    <col min="9215" max="9215" width="20.7109375" style="28" customWidth="1"/>
    <col min="9216" max="9216" width="17.7109375" style="28" customWidth="1"/>
    <col min="9217" max="9225" width="14.7109375" style="28" customWidth="1"/>
    <col min="9226" max="9456" width="10.7109375" style="28"/>
    <col min="9457" max="9458" width="15.7109375" style="28" customWidth="1"/>
    <col min="9459" max="9461" width="14.7109375" style="28" customWidth="1"/>
    <col min="9462" max="9465" width="13.7109375" style="28" customWidth="1"/>
    <col min="9466" max="9469" width="15.7109375" style="28" customWidth="1"/>
    <col min="9470" max="9470" width="22.85546875" style="28" customWidth="1"/>
    <col min="9471" max="9471" width="20.7109375" style="28" customWidth="1"/>
    <col min="9472" max="9472" width="17.7109375" style="28" customWidth="1"/>
    <col min="9473" max="9481" width="14.7109375" style="28" customWidth="1"/>
    <col min="9482" max="9712" width="10.7109375" style="28"/>
    <col min="9713" max="9714" width="15.7109375" style="28" customWidth="1"/>
    <col min="9715" max="9717" width="14.7109375" style="28" customWidth="1"/>
    <col min="9718" max="9721" width="13.7109375" style="28" customWidth="1"/>
    <col min="9722" max="9725" width="15.7109375" style="28" customWidth="1"/>
    <col min="9726" max="9726" width="22.85546875" style="28" customWidth="1"/>
    <col min="9727" max="9727" width="20.7109375" style="28" customWidth="1"/>
    <col min="9728" max="9728" width="17.7109375" style="28" customWidth="1"/>
    <col min="9729" max="9737" width="14.7109375" style="28" customWidth="1"/>
    <col min="9738" max="9968" width="10.7109375" style="28"/>
    <col min="9969" max="9970" width="15.7109375" style="28" customWidth="1"/>
    <col min="9971" max="9973" width="14.7109375" style="28" customWidth="1"/>
    <col min="9974" max="9977" width="13.7109375" style="28" customWidth="1"/>
    <col min="9978" max="9981" width="15.7109375" style="28" customWidth="1"/>
    <col min="9982" max="9982" width="22.85546875" style="28" customWidth="1"/>
    <col min="9983" max="9983" width="20.7109375" style="28" customWidth="1"/>
    <col min="9984" max="9984" width="17.7109375" style="28" customWidth="1"/>
    <col min="9985" max="9993" width="14.7109375" style="28" customWidth="1"/>
    <col min="9994" max="10224" width="10.7109375" style="28"/>
    <col min="10225" max="10226" width="15.7109375" style="28" customWidth="1"/>
    <col min="10227" max="10229" width="14.7109375" style="28" customWidth="1"/>
    <col min="10230" max="10233" width="13.7109375" style="28" customWidth="1"/>
    <col min="10234" max="10237" width="15.7109375" style="28" customWidth="1"/>
    <col min="10238" max="10238" width="22.85546875" style="28" customWidth="1"/>
    <col min="10239" max="10239" width="20.7109375" style="28" customWidth="1"/>
    <col min="10240" max="10240" width="17.7109375" style="28" customWidth="1"/>
    <col min="10241" max="10249" width="14.7109375" style="28" customWidth="1"/>
    <col min="10250" max="10480" width="10.7109375" style="28"/>
    <col min="10481" max="10482" width="15.7109375" style="28" customWidth="1"/>
    <col min="10483" max="10485" width="14.7109375" style="28" customWidth="1"/>
    <col min="10486" max="10489" width="13.7109375" style="28" customWidth="1"/>
    <col min="10490" max="10493" width="15.7109375" style="28" customWidth="1"/>
    <col min="10494" max="10494" width="22.85546875" style="28" customWidth="1"/>
    <col min="10495" max="10495" width="20.7109375" style="28" customWidth="1"/>
    <col min="10496" max="10496" width="17.7109375" style="28" customWidth="1"/>
    <col min="10497" max="10505" width="14.7109375" style="28" customWidth="1"/>
    <col min="10506" max="10736" width="10.7109375" style="28"/>
    <col min="10737" max="10738" width="15.7109375" style="28" customWidth="1"/>
    <col min="10739" max="10741" width="14.7109375" style="28" customWidth="1"/>
    <col min="10742" max="10745" width="13.7109375" style="28" customWidth="1"/>
    <col min="10746" max="10749" width="15.7109375" style="28" customWidth="1"/>
    <col min="10750" max="10750" width="22.85546875" style="28" customWidth="1"/>
    <col min="10751" max="10751" width="20.7109375" style="28" customWidth="1"/>
    <col min="10752" max="10752" width="17.7109375" style="28" customWidth="1"/>
    <col min="10753" max="10761" width="14.7109375" style="28" customWidth="1"/>
    <col min="10762" max="10992" width="10.7109375" style="28"/>
    <col min="10993" max="10994" width="15.7109375" style="28" customWidth="1"/>
    <col min="10995" max="10997" width="14.7109375" style="28" customWidth="1"/>
    <col min="10998" max="11001" width="13.7109375" style="28" customWidth="1"/>
    <col min="11002" max="11005" width="15.7109375" style="28" customWidth="1"/>
    <col min="11006" max="11006" width="22.85546875" style="28" customWidth="1"/>
    <col min="11007" max="11007" width="20.7109375" style="28" customWidth="1"/>
    <col min="11008" max="11008" width="17.7109375" style="28" customWidth="1"/>
    <col min="11009" max="11017" width="14.7109375" style="28" customWidth="1"/>
    <col min="11018" max="11248" width="10.7109375" style="28"/>
    <col min="11249" max="11250" width="15.7109375" style="28" customWidth="1"/>
    <col min="11251" max="11253" width="14.7109375" style="28" customWidth="1"/>
    <col min="11254" max="11257" width="13.7109375" style="28" customWidth="1"/>
    <col min="11258" max="11261" width="15.7109375" style="28" customWidth="1"/>
    <col min="11262" max="11262" width="22.85546875" style="28" customWidth="1"/>
    <col min="11263" max="11263" width="20.7109375" style="28" customWidth="1"/>
    <col min="11264" max="11264" width="17.7109375" style="28" customWidth="1"/>
    <col min="11265" max="11273" width="14.7109375" style="28" customWidth="1"/>
    <col min="11274" max="11504" width="10.7109375" style="28"/>
    <col min="11505" max="11506" width="15.7109375" style="28" customWidth="1"/>
    <col min="11507" max="11509" width="14.7109375" style="28" customWidth="1"/>
    <col min="11510" max="11513" width="13.7109375" style="28" customWidth="1"/>
    <col min="11514" max="11517" width="15.7109375" style="28" customWidth="1"/>
    <col min="11518" max="11518" width="22.85546875" style="28" customWidth="1"/>
    <col min="11519" max="11519" width="20.7109375" style="28" customWidth="1"/>
    <col min="11520" max="11520" width="17.7109375" style="28" customWidth="1"/>
    <col min="11521" max="11529" width="14.7109375" style="28" customWidth="1"/>
    <col min="11530" max="11760" width="10.7109375" style="28"/>
    <col min="11761" max="11762" width="15.7109375" style="28" customWidth="1"/>
    <col min="11763" max="11765" width="14.7109375" style="28" customWidth="1"/>
    <col min="11766" max="11769" width="13.7109375" style="28" customWidth="1"/>
    <col min="11770" max="11773" width="15.7109375" style="28" customWidth="1"/>
    <col min="11774" max="11774" width="22.85546875" style="28" customWidth="1"/>
    <col min="11775" max="11775" width="20.7109375" style="28" customWidth="1"/>
    <col min="11776" max="11776" width="17.7109375" style="28" customWidth="1"/>
    <col min="11777" max="11785" width="14.7109375" style="28" customWidth="1"/>
    <col min="11786" max="12016" width="10.7109375" style="28"/>
    <col min="12017" max="12018" width="15.7109375" style="28" customWidth="1"/>
    <col min="12019" max="12021" width="14.7109375" style="28" customWidth="1"/>
    <col min="12022" max="12025" width="13.7109375" style="28" customWidth="1"/>
    <col min="12026" max="12029" width="15.7109375" style="28" customWidth="1"/>
    <col min="12030" max="12030" width="22.85546875" style="28" customWidth="1"/>
    <col min="12031" max="12031" width="20.7109375" style="28" customWidth="1"/>
    <col min="12032" max="12032" width="17.7109375" style="28" customWidth="1"/>
    <col min="12033" max="12041" width="14.7109375" style="28" customWidth="1"/>
    <col min="12042" max="12272" width="10.7109375" style="28"/>
    <col min="12273" max="12274" width="15.7109375" style="28" customWidth="1"/>
    <col min="12275" max="12277" width="14.7109375" style="28" customWidth="1"/>
    <col min="12278" max="12281" width="13.7109375" style="28" customWidth="1"/>
    <col min="12282" max="12285" width="15.7109375" style="28" customWidth="1"/>
    <col min="12286" max="12286" width="22.85546875" style="28" customWidth="1"/>
    <col min="12287" max="12287" width="20.7109375" style="28" customWidth="1"/>
    <col min="12288" max="12288" width="17.7109375" style="28" customWidth="1"/>
    <col min="12289" max="12297" width="14.7109375" style="28" customWidth="1"/>
    <col min="12298" max="12528" width="10.7109375" style="28"/>
    <col min="12529" max="12530" width="15.7109375" style="28" customWidth="1"/>
    <col min="12531" max="12533" width="14.7109375" style="28" customWidth="1"/>
    <col min="12534" max="12537" width="13.7109375" style="28" customWidth="1"/>
    <col min="12538" max="12541" width="15.7109375" style="28" customWidth="1"/>
    <col min="12542" max="12542" width="22.85546875" style="28" customWidth="1"/>
    <col min="12543" max="12543" width="20.7109375" style="28" customWidth="1"/>
    <col min="12544" max="12544" width="17.7109375" style="28" customWidth="1"/>
    <col min="12545" max="12553" width="14.7109375" style="28" customWidth="1"/>
    <col min="12554" max="12784" width="10.7109375" style="28"/>
    <col min="12785" max="12786" width="15.7109375" style="28" customWidth="1"/>
    <col min="12787" max="12789" width="14.7109375" style="28" customWidth="1"/>
    <col min="12790" max="12793" width="13.7109375" style="28" customWidth="1"/>
    <col min="12794" max="12797" width="15.7109375" style="28" customWidth="1"/>
    <col min="12798" max="12798" width="22.85546875" style="28" customWidth="1"/>
    <col min="12799" max="12799" width="20.7109375" style="28" customWidth="1"/>
    <col min="12800" max="12800" width="17.7109375" style="28" customWidth="1"/>
    <col min="12801" max="12809" width="14.7109375" style="28" customWidth="1"/>
    <col min="12810" max="13040" width="10.7109375" style="28"/>
    <col min="13041" max="13042" width="15.7109375" style="28" customWidth="1"/>
    <col min="13043" max="13045" width="14.7109375" style="28" customWidth="1"/>
    <col min="13046" max="13049" width="13.7109375" style="28" customWidth="1"/>
    <col min="13050" max="13053" width="15.7109375" style="28" customWidth="1"/>
    <col min="13054" max="13054" width="22.85546875" style="28" customWidth="1"/>
    <col min="13055" max="13055" width="20.7109375" style="28" customWidth="1"/>
    <col min="13056" max="13056" width="17.7109375" style="28" customWidth="1"/>
    <col min="13057" max="13065" width="14.7109375" style="28" customWidth="1"/>
    <col min="13066" max="13296" width="10.7109375" style="28"/>
    <col min="13297" max="13298" width="15.7109375" style="28" customWidth="1"/>
    <col min="13299" max="13301" width="14.7109375" style="28" customWidth="1"/>
    <col min="13302" max="13305" width="13.7109375" style="28" customWidth="1"/>
    <col min="13306" max="13309" width="15.7109375" style="28" customWidth="1"/>
    <col min="13310" max="13310" width="22.85546875" style="28" customWidth="1"/>
    <col min="13311" max="13311" width="20.7109375" style="28" customWidth="1"/>
    <col min="13312" max="13312" width="17.7109375" style="28" customWidth="1"/>
    <col min="13313" max="13321" width="14.7109375" style="28" customWidth="1"/>
    <col min="13322" max="13552" width="10.7109375" style="28"/>
    <col min="13553" max="13554" width="15.7109375" style="28" customWidth="1"/>
    <col min="13555" max="13557" width="14.7109375" style="28" customWidth="1"/>
    <col min="13558" max="13561" width="13.7109375" style="28" customWidth="1"/>
    <col min="13562" max="13565" width="15.7109375" style="28" customWidth="1"/>
    <col min="13566" max="13566" width="22.85546875" style="28" customWidth="1"/>
    <col min="13567" max="13567" width="20.7109375" style="28" customWidth="1"/>
    <col min="13568" max="13568" width="17.7109375" style="28" customWidth="1"/>
    <col min="13569" max="13577" width="14.7109375" style="28" customWidth="1"/>
    <col min="13578" max="13808" width="10.7109375" style="28"/>
    <col min="13809" max="13810" width="15.7109375" style="28" customWidth="1"/>
    <col min="13811" max="13813" width="14.7109375" style="28" customWidth="1"/>
    <col min="13814" max="13817" width="13.7109375" style="28" customWidth="1"/>
    <col min="13818" max="13821" width="15.7109375" style="28" customWidth="1"/>
    <col min="13822" max="13822" width="22.85546875" style="28" customWidth="1"/>
    <col min="13823" max="13823" width="20.7109375" style="28" customWidth="1"/>
    <col min="13824" max="13824" width="17.7109375" style="28" customWidth="1"/>
    <col min="13825" max="13833" width="14.7109375" style="28" customWidth="1"/>
    <col min="13834" max="14064" width="10.7109375" style="28"/>
    <col min="14065" max="14066" width="15.7109375" style="28" customWidth="1"/>
    <col min="14067" max="14069" width="14.7109375" style="28" customWidth="1"/>
    <col min="14070" max="14073" width="13.7109375" style="28" customWidth="1"/>
    <col min="14074" max="14077" width="15.7109375" style="28" customWidth="1"/>
    <col min="14078" max="14078" width="22.85546875" style="28" customWidth="1"/>
    <col min="14079" max="14079" width="20.7109375" style="28" customWidth="1"/>
    <col min="14080" max="14080" width="17.7109375" style="28" customWidth="1"/>
    <col min="14081" max="14089" width="14.7109375" style="28" customWidth="1"/>
    <col min="14090" max="14320" width="10.7109375" style="28"/>
    <col min="14321" max="14322" width="15.7109375" style="28" customWidth="1"/>
    <col min="14323" max="14325" width="14.7109375" style="28" customWidth="1"/>
    <col min="14326" max="14329" width="13.7109375" style="28" customWidth="1"/>
    <col min="14330" max="14333" width="15.7109375" style="28" customWidth="1"/>
    <col min="14334" max="14334" width="22.85546875" style="28" customWidth="1"/>
    <col min="14335" max="14335" width="20.7109375" style="28" customWidth="1"/>
    <col min="14336" max="14336" width="17.7109375" style="28" customWidth="1"/>
    <col min="14337" max="14345" width="14.7109375" style="28" customWidth="1"/>
    <col min="14346" max="14576" width="10.7109375" style="28"/>
    <col min="14577" max="14578" width="15.7109375" style="28" customWidth="1"/>
    <col min="14579" max="14581" width="14.7109375" style="28" customWidth="1"/>
    <col min="14582" max="14585" width="13.7109375" style="28" customWidth="1"/>
    <col min="14586" max="14589" width="15.7109375" style="28" customWidth="1"/>
    <col min="14590" max="14590" width="22.85546875" style="28" customWidth="1"/>
    <col min="14591" max="14591" width="20.7109375" style="28" customWidth="1"/>
    <col min="14592" max="14592" width="17.7109375" style="28" customWidth="1"/>
    <col min="14593" max="14601" width="14.7109375" style="28" customWidth="1"/>
    <col min="14602" max="14832" width="10.7109375" style="28"/>
    <col min="14833" max="14834" width="15.7109375" style="28" customWidth="1"/>
    <col min="14835" max="14837" width="14.7109375" style="28" customWidth="1"/>
    <col min="14838" max="14841" width="13.7109375" style="28" customWidth="1"/>
    <col min="14842" max="14845" width="15.7109375" style="28" customWidth="1"/>
    <col min="14846" max="14846" width="22.85546875" style="28" customWidth="1"/>
    <col min="14847" max="14847" width="20.7109375" style="28" customWidth="1"/>
    <col min="14848" max="14848" width="17.7109375" style="28" customWidth="1"/>
    <col min="14849" max="14857" width="14.7109375" style="28" customWidth="1"/>
    <col min="14858" max="15088" width="10.7109375" style="28"/>
    <col min="15089" max="15090" width="15.7109375" style="28" customWidth="1"/>
    <col min="15091" max="15093" width="14.7109375" style="28" customWidth="1"/>
    <col min="15094" max="15097" width="13.7109375" style="28" customWidth="1"/>
    <col min="15098" max="15101" width="15.7109375" style="28" customWidth="1"/>
    <col min="15102" max="15102" width="22.85546875" style="28" customWidth="1"/>
    <col min="15103" max="15103" width="20.7109375" style="28" customWidth="1"/>
    <col min="15104" max="15104" width="17.7109375" style="28" customWidth="1"/>
    <col min="15105" max="15113" width="14.7109375" style="28" customWidth="1"/>
    <col min="15114" max="15344" width="10.7109375" style="28"/>
    <col min="15345" max="15346" width="15.7109375" style="28" customWidth="1"/>
    <col min="15347" max="15349" width="14.7109375" style="28" customWidth="1"/>
    <col min="15350" max="15353" width="13.7109375" style="28" customWidth="1"/>
    <col min="15354" max="15357" width="15.7109375" style="28" customWidth="1"/>
    <col min="15358" max="15358" width="22.85546875" style="28" customWidth="1"/>
    <col min="15359" max="15359" width="20.7109375" style="28" customWidth="1"/>
    <col min="15360" max="15360" width="17.7109375" style="28" customWidth="1"/>
    <col min="15361" max="15369" width="14.7109375" style="28" customWidth="1"/>
    <col min="15370" max="15600" width="10.7109375" style="28"/>
    <col min="15601" max="15602" width="15.7109375" style="28" customWidth="1"/>
    <col min="15603" max="15605" width="14.7109375" style="28" customWidth="1"/>
    <col min="15606" max="15609" width="13.7109375" style="28" customWidth="1"/>
    <col min="15610" max="15613" width="15.7109375" style="28" customWidth="1"/>
    <col min="15614" max="15614" width="22.85546875" style="28" customWidth="1"/>
    <col min="15615" max="15615" width="20.7109375" style="28" customWidth="1"/>
    <col min="15616" max="15616" width="17.7109375" style="28" customWidth="1"/>
    <col min="15617" max="15625" width="14.7109375" style="28" customWidth="1"/>
    <col min="15626" max="15856" width="10.7109375" style="28"/>
    <col min="15857" max="15858" width="15.7109375" style="28" customWidth="1"/>
    <col min="15859" max="15861" width="14.7109375" style="28" customWidth="1"/>
    <col min="15862" max="15865" width="13.7109375" style="28" customWidth="1"/>
    <col min="15866" max="15869" width="15.7109375" style="28" customWidth="1"/>
    <col min="15870" max="15870" width="22.85546875" style="28" customWidth="1"/>
    <col min="15871" max="15871" width="20.7109375" style="28" customWidth="1"/>
    <col min="15872" max="15872" width="17.7109375" style="28" customWidth="1"/>
    <col min="15873" max="15881" width="14.7109375" style="28" customWidth="1"/>
    <col min="15882" max="16112" width="10.7109375" style="28"/>
    <col min="16113" max="16114" width="15.7109375" style="28" customWidth="1"/>
    <col min="16115" max="16117" width="14.7109375" style="28" customWidth="1"/>
    <col min="16118" max="16121" width="13.7109375" style="28" customWidth="1"/>
    <col min="16122" max="16125" width="15.7109375" style="28" customWidth="1"/>
    <col min="16126" max="16126" width="22.85546875" style="28" customWidth="1"/>
    <col min="16127" max="16127" width="20.7109375" style="28" customWidth="1"/>
    <col min="16128" max="16128" width="17.7109375" style="28" customWidth="1"/>
    <col min="16129" max="16137" width="14.7109375" style="28" customWidth="1"/>
    <col min="16138" max="16384" width="10.7109375" style="28"/>
  </cols>
  <sheetData>
    <row r="1" spans="1:27" s="10" customFormat="1" ht="18.75" x14ac:dyDescent="0.2">
      <c r="A1" s="421" t="str">
        <f>' 1. паспорт местополож'!A1:C1</f>
        <v>Год раскрытия информации: 2024 год</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row>
    <row r="2" spans="1:27" s="10" customFormat="1" x14ac:dyDescent="0.2">
      <c r="A2" s="65"/>
      <c r="B2" s="65"/>
      <c r="C2" s="65"/>
      <c r="D2" s="65"/>
      <c r="E2" s="65"/>
      <c r="F2" s="65"/>
      <c r="G2" s="65"/>
      <c r="H2" s="65"/>
      <c r="I2" s="65"/>
      <c r="J2" s="65"/>
      <c r="K2" s="65"/>
      <c r="L2" s="65"/>
      <c r="M2" s="65"/>
      <c r="N2" s="65"/>
      <c r="O2" s="65"/>
      <c r="P2" s="65"/>
      <c r="Q2" s="65"/>
      <c r="R2" s="65"/>
      <c r="S2" s="65"/>
      <c r="T2" s="65"/>
    </row>
    <row r="3" spans="1:27" s="10" customFormat="1" x14ac:dyDescent="0.2">
      <c r="E3" s="424" t="s">
        <v>9</v>
      </c>
      <c r="F3" s="424"/>
      <c r="G3" s="424"/>
      <c r="H3" s="424"/>
      <c r="I3" s="424"/>
      <c r="J3" s="424"/>
      <c r="K3" s="424"/>
      <c r="L3" s="424"/>
      <c r="M3" s="424"/>
      <c r="N3" s="424"/>
      <c r="O3" s="424"/>
      <c r="P3" s="424"/>
      <c r="Q3" s="424"/>
      <c r="R3" s="424"/>
      <c r="S3" s="424"/>
      <c r="T3" s="424"/>
      <c r="U3" s="424"/>
      <c r="V3" s="424"/>
      <c r="W3" s="424"/>
      <c r="X3" s="424"/>
      <c r="Y3" s="424"/>
    </row>
    <row r="4" spans="1:27" s="10" customFormat="1" x14ac:dyDescent="0.2">
      <c r="E4" s="106"/>
      <c r="F4" s="106"/>
      <c r="G4" s="106"/>
      <c r="H4" s="106"/>
      <c r="I4" s="106"/>
      <c r="J4" s="106"/>
      <c r="K4" s="106"/>
      <c r="L4" s="106"/>
      <c r="M4" s="106"/>
      <c r="N4" s="106"/>
      <c r="O4" s="106"/>
      <c r="P4" s="106"/>
      <c r="Q4" s="106"/>
      <c r="R4" s="106"/>
      <c r="S4" s="112"/>
      <c r="T4" s="112"/>
      <c r="U4" s="112"/>
      <c r="V4" s="112"/>
      <c r="W4" s="112"/>
    </row>
    <row r="5" spans="1:27" s="10" customFormat="1" ht="18.75" customHeight="1" x14ac:dyDescent="0.2">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row>
    <row r="6" spans="1:27" s="10" customFormat="1" ht="18.75" customHeight="1" x14ac:dyDescent="0.2">
      <c r="A6" s="422" t="s">
        <v>8</v>
      </c>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422"/>
    </row>
    <row r="7" spans="1:27" s="10" customFormat="1" x14ac:dyDescent="0.2">
      <c r="E7" s="106"/>
      <c r="F7" s="106"/>
      <c r="G7" s="106"/>
      <c r="H7" s="106"/>
      <c r="I7" s="106"/>
      <c r="J7" s="106"/>
      <c r="K7" s="106"/>
      <c r="L7" s="106"/>
      <c r="M7" s="106"/>
      <c r="N7" s="106"/>
      <c r="O7" s="106"/>
      <c r="P7" s="106"/>
      <c r="Q7" s="106"/>
      <c r="R7" s="106"/>
      <c r="S7" s="112"/>
      <c r="T7" s="112"/>
      <c r="U7" s="112"/>
      <c r="V7" s="112"/>
      <c r="W7" s="112"/>
    </row>
    <row r="8" spans="1:27" s="10" customFormat="1" ht="18.75" customHeight="1" x14ac:dyDescent="0.2">
      <c r="A8" s="426" t="str">
        <f>' 1. паспорт местополож'!A8:C8</f>
        <v>К_2</v>
      </c>
      <c r="B8" s="426"/>
      <c r="C8" s="426"/>
      <c r="D8" s="426"/>
      <c r="E8" s="426"/>
      <c r="F8" s="426"/>
      <c r="G8" s="426"/>
      <c r="H8" s="426"/>
      <c r="I8" s="426"/>
      <c r="J8" s="426"/>
      <c r="K8" s="426"/>
      <c r="L8" s="426"/>
      <c r="M8" s="426"/>
      <c r="N8" s="426"/>
      <c r="O8" s="426"/>
      <c r="P8" s="426"/>
      <c r="Q8" s="426"/>
      <c r="R8" s="426"/>
      <c r="S8" s="426"/>
      <c r="T8" s="426"/>
      <c r="U8" s="426"/>
      <c r="V8" s="426"/>
      <c r="W8" s="426"/>
      <c r="X8" s="426"/>
      <c r="Y8" s="426"/>
      <c r="Z8" s="426"/>
      <c r="AA8" s="426"/>
    </row>
    <row r="9" spans="1:27" s="10" customFormat="1" ht="18.75" customHeight="1" x14ac:dyDescent="0.2">
      <c r="E9" s="422" t="s">
        <v>7</v>
      </c>
      <c r="F9" s="422"/>
      <c r="G9" s="422"/>
      <c r="H9" s="422"/>
      <c r="I9" s="422"/>
      <c r="J9" s="422"/>
      <c r="K9" s="422"/>
      <c r="L9" s="422"/>
      <c r="M9" s="422"/>
      <c r="N9" s="422"/>
      <c r="O9" s="422"/>
      <c r="P9" s="422"/>
      <c r="Q9" s="422"/>
      <c r="R9" s="422"/>
      <c r="S9" s="422"/>
      <c r="T9" s="422"/>
      <c r="U9" s="422"/>
      <c r="V9" s="422"/>
      <c r="W9" s="422"/>
      <c r="X9" s="422"/>
      <c r="Y9" s="422"/>
    </row>
    <row r="10" spans="1:27" s="7" customFormat="1" ht="15.75" customHeight="1" x14ac:dyDescent="0.2">
      <c r="E10" s="107"/>
      <c r="F10" s="107"/>
      <c r="G10" s="107"/>
      <c r="H10" s="107"/>
      <c r="I10" s="107"/>
      <c r="J10" s="107"/>
      <c r="K10" s="107"/>
      <c r="L10" s="107"/>
      <c r="M10" s="107"/>
      <c r="N10" s="107"/>
      <c r="O10" s="107"/>
      <c r="P10" s="107"/>
      <c r="Q10" s="107"/>
      <c r="R10" s="107"/>
      <c r="S10" s="107"/>
      <c r="T10" s="107"/>
      <c r="U10" s="107"/>
      <c r="V10" s="107"/>
      <c r="W10" s="107"/>
    </row>
    <row r="11" spans="1:27" s="2" customFormat="1" x14ac:dyDescent="0.2">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row>
    <row r="12" spans="1:27" s="2" customFormat="1" ht="15" customHeight="1" x14ac:dyDescent="0.25">
      <c r="A12" s="113"/>
      <c r="B12" s="113"/>
      <c r="C12" s="113"/>
      <c r="D12" s="113"/>
      <c r="E12" s="422" t="s">
        <v>5</v>
      </c>
      <c r="F12" s="422"/>
      <c r="G12" s="422"/>
      <c r="H12" s="422"/>
      <c r="I12" s="422"/>
      <c r="J12" s="422"/>
      <c r="K12" s="422"/>
      <c r="L12" s="422"/>
      <c r="M12" s="422"/>
      <c r="N12" s="422"/>
      <c r="O12" s="422"/>
      <c r="P12" s="422"/>
      <c r="Q12" s="422"/>
      <c r="R12" s="422"/>
      <c r="S12" s="422"/>
      <c r="T12" s="422"/>
      <c r="U12" s="422"/>
      <c r="V12" s="422"/>
      <c r="W12" s="422"/>
      <c r="X12" s="422"/>
      <c r="Y12" s="422"/>
      <c r="Z12" s="113"/>
      <c r="AA12" s="113"/>
    </row>
    <row r="13" spans="1:27" s="2" customFormat="1" ht="15" customHeight="1" x14ac:dyDescent="0.25">
      <c r="A13" s="113"/>
      <c r="B13" s="113"/>
      <c r="C13" s="113"/>
      <c r="D13" s="113"/>
      <c r="E13" s="102"/>
      <c r="F13" s="102"/>
      <c r="G13" s="102"/>
      <c r="H13" s="102"/>
      <c r="I13" s="102"/>
      <c r="J13" s="102"/>
      <c r="K13" s="102"/>
      <c r="L13" s="102"/>
      <c r="M13" s="102"/>
      <c r="N13" s="102"/>
      <c r="O13" s="102"/>
      <c r="P13" s="102"/>
      <c r="Q13" s="102"/>
      <c r="R13" s="102"/>
      <c r="S13" s="102"/>
      <c r="T13" s="102"/>
      <c r="U13" s="102"/>
      <c r="V13" s="102"/>
      <c r="W13" s="102"/>
      <c r="X13" s="113"/>
      <c r="Y13" s="113"/>
      <c r="Z13" s="113"/>
      <c r="AA13" s="113"/>
    </row>
    <row r="14" spans="1:27" s="2" customFormat="1" ht="15" customHeight="1" x14ac:dyDescent="0.25">
      <c r="A14" s="113"/>
      <c r="B14" s="113"/>
      <c r="C14" s="113"/>
      <c r="D14" s="113"/>
      <c r="E14" s="426"/>
      <c r="F14" s="426"/>
      <c r="G14" s="426"/>
      <c r="H14" s="426"/>
      <c r="I14" s="426"/>
      <c r="J14" s="426"/>
      <c r="K14" s="426"/>
      <c r="L14" s="426"/>
      <c r="M14" s="426"/>
      <c r="N14" s="426"/>
      <c r="O14" s="426"/>
      <c r="P14" s="426"/>
      <c r="Q14" s="426"/>
      <c r="R14" s="426"/>
      <c r="S14" s="426"/>
      <c r="T14" s="426"/>
      <c r="U14" s="426"/>
      <c r="V14" s="426"/>
      <c r="W14" s="426"/>
      <c r="X14" s="426"/>
      <c r="Y14" s="426"/>
      <c r="Z14" s="113"/>
      <c r="AA14" s="113"/>
    </row>
    <row r="15" spans="1:27" ht="25.5" customHeight="1" x14ac:dyDescent="0.25">
      <c r="A15" s="426" t="s">
        <v>203</v>
      </c>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row>
    <row r="16" spans="1:27" s="36" customFormat="1" ht="21" customHeight="1" x14ac:dyDescent="0.25"/>
    <row r="17" spans="1:27" ht="15.75" customHeight="1" x14ac:dyDescent="0.25">
      <c r="A17" s="440" t="s">
        <v>4</v>
      </c>
      <c r="B17" s="442" t="s">
        <v>208</v>
      </c>
      <c r="C17" s="443"/>
      <c r="D17" s="442" t="s">
        <v>210</v>
      </c>
      <c r="E17" s="443"/>
      <c r="F17" s="438" t="s">
        <v>49</v>
      </c>
      <c r="G17" s="439"/>
      <c r="H17" s="439"/>
      <c r="I17" s="446"/>
      <c r="J17" s="440" t="s">
        <v>211</v>
      </c>
      <c r="K17" s="442" t="s">
        <v>212</v>
      </c>
      <c r="L17" s="443"/>
      <c r="M17" s="442" t="s">
        <v>213</v>
      </c>
      <c r="N17" s="443"/>
      <c r="O17" s="442" t="s">
        <v>202</v>
      </c>
      <c r="P17" s="443"/>
      <c r="Q17" s="442" t="s">
        <v>82</v>
      </c>
      <c r="R17" s="443"/>
      <c r="S17" s="440" t="s">
        <v>81</v>
      </c>
      <c r="T17" s="440" t="s">
        <v>214</v>
      </c>
      <c r="U17" s="440" t="s">
        <v>209</v>
      </c>
      <c r="V17" s="442" t="s">
        <v>80</v>
      </c>
      <c r="W17" s="443"/>
      <c r="X17" s="438" t="s">
        <v>72</v>
      </c>
      <c r="Y17" s="439"/>
      <c r="Z17" s="438" t="s">
        <v>71</v>
      </c>
      <c r="AA17" s="439"/>
    </row>
    <row r="18" spans="1:27" ht="192.75" customHeight="1" x14ac:dyDescent="0.25">
      <c r="A18" s="447"/>
      <c r="B18" s="444"/>
      <c r="C18" s="445"/>
      <c r="D18" s="444"/>
      <c r="E18" s="445"/>
      <c r="F18" s="438" t="s">
        <v>79</v>
      </c>
      <c r="G18" s="446"/>
      <c r="H18" s="438" t="s">
        <v>78</v>
      </c>
      <c r="I18" s="446"/>
      <c r="J18" s="441"/>
      <c r="K18" s="444"/>
      <c r="L18" s="445"/>
      <c r="M18" s="444"/>
      <c r="N18" s="445"/>
      <c r="O18" s="444"/>
      <c r="P18" s="445"/>
      <c r="Q18" s="444"/>
      <c r="R18" s="445"/>
      <c r="S18" s="441"/>
      <c r="T18" s="441"/>
      <c r="U18" s="441"/>
      <c r="V18" s="444"/>
      <c r="W18" s="445"/>
      <c r="X18" s="80" t="s">
        <v>70</v>
      </c>
      <c r="Y18" s="80" t="s">
        <v>200</v>
      </c>
      <c r="Z18" s="80" t="s">
        <v>69</v>
      </c>
      <c r="AA18" s="80" t="s">
        <v>68</v>
      </c>
    </row>
    <row r="19" spans="1:27" ht="60" customHeight="1" x14ac:dyDescent="0.25">
      <c r="A19" s="441"/>
      <c r="B19" s="82" t="s">
        <v>66</v>
      </c>
      <c r="C19" s="82" t="s">
        <v>67</v>
      </c>
      <c r="D19" s="82" t="s">
        <v>66</v>
      </c>
      <c r="E19" s="82" t="s">
        <v>67</v>
      </c>
      <c r="F19" s="82" t="s">
        <v>66</v>
      </c>
      <c r="G19" s="82" t="s">
        <v>67</v>
      </c>
      <c r="H19" s="82" t="s">
        <v>66</v>
      </c>
      <c r="I19" s="82" t="s">
        <v>67</v>
      </c>
      <c r="J19" s="82" t="s">
        <v>66</v>
      </c>
      <c r="K19" s="82" t="s">
        <v>66</v>
      </c>
      <c r="L19" s="82" t="s">
        <v>67</v>
      </c>
      <c r="M19" s="82" t="s">
        <v>66</v>
      </c>
      <c r="N19" s="82" t="s">
        <v>67</v>
      </c>
      <c r="O19" s="82" t="s">
        <v>66</v>
      </c>
      <c r="P19" s="82" t="s">
        <v>67</v>
      </c>
      <c r="Q19" s="82" t="s">
        <v>66</v>
      </c>
      <c r="R19" s="82" t="s">
        <v>67</v>
      </c>
      <c r="S19" s="82" t="s">
        <v>66</v>
      </c>
      <c r="T19" s="82" t="s">
        <v>66</v>
      </c>
      <c r="U19" s="82" t="s">
        <v>66</v>
      </c>
      <c r="V19" s="82" t="s">
        <v>66</v>
      </c>
      <c r="W19" s="82" t="s">
        <v>67</v>
      </c>
      <c r="X19" s="82" t="s">
        <v>66</v>
      </c>
      <c r="Y19" s="82" t="s">
        <v>66</v>
      </c>
      <c r="Z19" s="80" t="s">
        <v>66</v>
      </c>
      <c r="AA19" s="80" t="s">
        <v>66</v>
      </c>
    </row>
    <row r="20" spans="1:27" x14ac:dyDescent="0.25">
      <c r="A20" s="54">
        <v>1</v>
      </c>
      <c r="B20" s="54">
        <v>2</v>
      </c>
      <c r="C20" s="54">
        <v>3</v>
      </c>
      <c r="D20" s="54">
        <v>4</v>
      </c>
      <c r="E20" s="54">
        <v>5</v>
      </c>
      <c r="F20" s="54">
        <v>6</v>
      </c>
      <c r="G20" s="54">
        <v>7</v>
      </c>
      <c r="H20" s="54">
        <v>8</v>
      </c>
      <c r="I20" s="54">
        <v>9</v>
      </c>
      <c r="J20" s="54">
        <v>10</v>
      </c>
      <c r="K20" s="54">
        <v>11</v>
      </c>
      <c r="L20" s="54">
        <v>12</v>
      </c>
      <c r="M20" s="54">
        <v>13</v>
      </c>
      <c r="N20" s="54">
        <v>14</v>
      </c>
      <c r="O20" s="54">
        <v>15</v>
      </c>
      <c r="P20" s="54">
        <v>16</v>
      </c>
      <c r="Q20" s="54">
        <v>19</v>
      </c>
      <c r="R20" s="54">
        <v>20</v>
      </c>
      <c r="S20" s="54">
        <v>21</v>
      </c>
      <c r="T20" s="54">
        <v>22</v>
      </c>
      <c r="U20" s="54">
        <v>23</v>
      </c>
      <c r="V20" s="54">
        <v>24</v>
      </c>
      <c r="W20" s="54">
        <v>25</v>
      </c>
      <c r="X20" s="54">
        <v>26</v>
      </c>
      <c r="Y20" s="54">
        <v>27</v>
      </c>
      <c r="Z20" s="54">
        <v>28</v>
      </c>
      <c r="AA20" s="54">
        <v>29</v>
      </c>
    </row>
    <row r="21" spans="1:27" s="36" customFormat="1" x14ac:dyDescent="0.25">
      <c r="A21" s="308">
        <v>1</v>
      </c>
      <c r="B21" s="308" t="s">
        <v>243</v>
      </c>
      <c r="C21" s="308" t="str">
        <f>B21</f>
        <v>нд</v>
      </c>
      <c r="D21" s="308" t="str">
        <f>C21</f>
        <v>нд</v>
      </c>
      <c r="E21" s="308" t="str">
        <f>D21</f>
        <v>нд</v>
      </c>
      <c r="F21" s="308" t="s">
        <v>243</v>
      </c>
      <c r="G21" s="308" t="s">
        <v>243</v>
      </c>
      <c r="H21" s="308" t="s">
        <v>243</v>
      </c>
      <c r="I21" s="308" t="s">
        <v>243</v>
      </c>
      <c r="J21" s="308" t="s">
        <v>243</v>
      </c>
      <c r="K21" s="308" t="s">
        <v>243</v>
      </c>
      <c r="L21" s="308" t="s">
        <v>243</v>
      </c>
      <c r="M21" s="308" t="s">
        <v>243</v>
      </c>
      <c r="N21" s="308" t="s">
        <v>243</v>
      </c>
      <c r="O21" s="308" t="s">
        <v>243</v>
      </c>
      <c r="P21" s="308" t="s">
        <v>243</v>
      </c>
      <c r="Q21" s="308" t="s">
        <v>243</v>
      </c>
      <c r="R21" s="308" t="s">
        <v>243</v>
      </c>
      <c r="S21" s="308" t="s">
        <v>243</v>
      </c>
      <c r="T21" s="308" t="s">
        <v>243</v>
      </c>
      <c r="U21" s="308" t="s">
        <v>243</v>
      </c>
      <c r="V21" s="308" t="s">
        <v>243</v>
      </c>
      <c r="W21" s="308" t="s">
        <v>243</v>
      </c>
      <c r="X21" s="308" t="s">
        <v>243</v>
      </c>
      <c r="Y21" s="308" t="s">
        <v>243</v>
      </c>
      <c r="Z21" s="308" t="s">
        <v>243</v>
      </c>
      <c r="AA21" s="308" t="s">
        <v>243</v>
      </c>
    </row>
    <row r="22" spans="1:27" ht="3" customHeight="1" x14ac:dyDescent="0.25">
      <c r="X22" s="51"/>
      <c r="Y22" s="52"/>
      <c r="Z22" s="29"/>
      <c r="AA22" s="29"/>
    </row>
    <row r="23" spans="1:27" s="34" customFormat="1" ht="12.75" x14ac:dyDescent="0.2">
      <c r="A23" s="35"/>
      <c r="B23" s="35"/>
      <c r="C23" s="35"/>
      <c r="E23" s="35"/>
      <c r="X23" s="53"/>
      <c r="Y23" s="53"/>
      <c r="Z23" s="53"/>
      <c r="AA23" s="53"/>
    </row>
    <row r="24" spans="1:27" s="34" customFormat="1" ht="12.75" x14ac:dyDescent="0.2">
      <c r="A24" s="35"/>
      <c r="B24" s="35"/>
      <c r="C24" s="35"/>
    </row>
  </sheetData>
  <mergeCells count="27">
    <mergeCell ref="E14:Y14"/>
    <mergeCell ref="A17:A19"/>
    <mergeCell ref="D17:E18"/>
    <mergeCell ref="F17:I17"/>
    <mergeCell ref="J17:J18"/>
    <mergeCell ref="K17:L18"/>
    <mergeCell ref="M17:N18"/>
    <mergeCell ref="Q17:R18"/>
    <mergeCell ref="S17:S18"/>
    <mergeCell ref="T17:T18"/>
    <mergeCell ref="X17:Y17"/>
    <mergeCell ref="V17:W18"/>
    <mergeCell ref="Z17:AA17"/>
    <mergeCell ref="U17:U18"/>
    <mergeCell ref="A15:AA15"/>
    <mergeCell ref="O17:P18"/>
    <mergeCell ref="F18:G18"/>
    <mergeCell ref="H18:I18"/>
    <mergeCell ref="B17:C18"/>
    <mergeCell ref="A1:AA1"/>
    <mergeCell ref="E12:Y12"/>
    <mergeCell ref="E3:Y3"/>
    <mergeCell ref="E9:Y9"/>
    <mergeCell ref="A5:AA5"/>
    <mergeCell ref="A6:AA6"/>
    <mergeCell ref="A8:AA8"/>
    <mergeCell ref="A11:AA11"/>
  </mergeCells>
  <pageMargins left="0" right="0" top="0.39370078740157483" bottom="0.19685039370078741" header="0.19685039370078741" footer="0.19685039370078741"/>
  <pageSetup paperSize="8" scale="33"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B378"/>
  <sheetViews>
    <sheetView topLeftCell="A22" zoomScale="140" zoomScaleNormal="140" zoomScaleSheetLayoutView="70" workbookViewId="0">
      <selection activeCell="C22" sqref="C22"/>
    </sheetView>
  </sheetViews>
  <sheetFormatPr defaultColWidth="9.140625" defaultRowHeight="15" x14ac:dyDescent="0.25"/>
  <cols>
    <col min="1" max="1" width="6.140625" style="1" customWidth="1"/>
    <col min="2" max="2" width="66.85546875" style="1" customWidth="1"/>
    <col min="3" max="3" width="87.5703125" style="1" customWidth="1"/>
    <col min="4" max="4" width="12.140625" style="1" customWidth="1"/>
    <col min="5" max="5" width="20" style="1" customWidth="1"/>
    <col min="6" max="6" width="25.5703125" style="1" customWidth="1"/>
    <col min="7" max="7" width="16.42578125" style="1" customWidth="1"/>
    <col min="8" max="16384" width="9.140625" style="1"/>
  </cols>
  <sheetData>
    <row r="1" spans="1:28" s="10" customFormat="1" ht="18.75" x14ac:dyDescent="0.2">
      <c r="A1" s="421" t="str">
        <f>' 1. паспорт местополож'!A1:C1</f>
        <v>Год раскрытия информации: 2024 год</v>
      </c>
      <c r="B1" s="421"/>
      <c r="C1" s="421"/>
      <c r="D1" s="66"/>
      <c r="E1" s="66"/>
      <c r="F1" s="66"/>
      <c r="G1" s="66"/>
      <c r="H1" s="66"/>
      <c r="I1" s="66"/>
      <c r="J1" s="66"/>
      <c r="K1" s="66"/>
      <c r="L1" s="66"/>
      <c r="M1" s="66"/>
      <c r="N1" s="66"/>
      <c r="O1" s="66"/>
      <c r="P1" s="66"/>
      <c r="Q1" s="66"/>
      <c r="R1" s="66"/>
      <c r="S1" s="66"/>
      <c r="T1" s="66"/>
      <c r="U1" s="66"/>
      <c r="V1" s="66"/>
      <c r="W1" s="66"/>
      <c r="X1" s="66"/>
      <c r="Y1" s="66"/>
      <c r="Z1" s="66"/>
      <c r="AA1" s="66"/>
      <c r="AB1" s="66"/>
    </row>
    <row r="2" spans="1:28" s="10" customFormat="1" ht="18.75" x14ac:dyDescent="0.3">
      <c r="A2" s="15"/>
      <c r="D2" s="14"/>
      <c r="E2" s="14"/>
      <c r="F2" s="13"/>
    </row>
    <row r="3" spans="1:28" s="10" customFormat="1" ht="18.75" x14ac:dyDescent="0.2">
      <c r="A3" s="424" t="s">
        <v>9</v>
      </c>
      <c r="B3" s="424"/>
      <c r="C3" s="424"/>
      <c r="D3" s="11"/>
      <c r="E3" s="11"/>
      <c r="F3" s="11"/>
      <c r="G3" s="11"/>
      <c r="H3" s="11"/>
      <c r="I3" s="11"/>
      <c r="J3" s="11"/>
      <c r="K3" s="11"/>
      <c r="L3" s="11"/>
      <c r="M3" s="11"/>
      <c r="N3" s="11"/>
      <c r="O3" s="11"/>
      <c r="P3" s="11"/>
      <c r="Q3" s="11"/>
      <c r="R3" s="11"/>
      <c r="S3" s="11"/>
      <c r="T3" s="11"/>
    </row>
    <row r="4" spans="1:28" s="10" customFormat="1" ht="18.75" x14ac:dyDescent="0.2">
      <c r="A4" s="424"/>
      <c r="B4" s="424"/>
      <c r="C4" s="424"/>
      <c r="D4" s="12"/>
      <c r="E4" s="12"/>
      <c r="F4" s="12"/>
      <c r="G4" s="11"/>
      <c r="H4" s="11"/>
      <c r="I4" s="11"/>
      <c r="J4" s="11"/>
      <c r="K4" s="11"/>
      <c r="L4" s="11"/>
      <c r="M4" s="11"/>
      <c r="N4" s="11"/>
      <c r="O4" s="11"/>
      <c r="P4" s="11"/>
      <c r="Q4" s="11"/>
      <c r="R4" s="11"/>
      <c r="S4" s="11"/>
      <c r="T4" s="11"/>
    </row>
    <row r="5" spans="1:28" s="10" customFormat="1" ht="18.75" x14ac:dyDescent="0.2">
      <c r="A5" s="425" t="str">
        <f>' 1. паспорт местополож'!A5:C5</f>
        <v>Инвестиционная программа ООО "Иркутская энергосэнергосбытовая компания"</v>
      </c>
      <c r="B5" s="425"/>
      <c r="C5" s="425"/>
      <c r="D5" s="6"/>
      <c r="E5" s="6"/>
      <c r="F5" s="6"/>
      <c r="G5" s="11"/>
      <c r="H5" s="11"/>
      <c r="I5" s="11"/>
      <c r="J5" s="11"/>
      <c r="K5" s="11"/>
      <c r="L5" s="11"/>
      <c r="M5" s="11"/>
      <c r="N5" s="11"/>
      <c r="O5" s="11"/>
      <c r="P5" s="11"/>
      <c r="Q5" s="11"/>
      <c r="R5" s="11"/>
      <c r="S5" s="11"/>
      <c r="T5" s="11"/>
    </row>
    <row r="6" spans="1:28" s="10" customFormat="1" ht="18.75" x14ac:dyDescent="0.2">
      <c r="A6" s="422" t="s">
        <v>8</v>
      </c>
      <c r="B6" s="422"/>
      <c r="C6" s="422"/>
      <c r="D6" s="4"/>
      <c r="E6" s="4"/>
      <c r="F6" s="4"/>
      <c r="G6" s="11"/>
      <c r="H6" s="11"/>
      <c r="I6" s="11"/>
      <c r="J6" s="11"/>
      <c r="K6" s="11"/>
      <c r="L6" s="11"/>
      <c r="M6" s="11"/>
      <c r="N6" s="11"/>
      <c r="O6" s="11"/>
      <c r="P6" s="11"/>
      <c r="Q6" s="11"/>
      <c r="R6" s="11"/>
      <c r="S6" s="11"/>
      <c r="T6" s="11"/>
    </row>
    <row r="7" spans="1:28" s="10" customFormat="1" ht="18.75" x14ac:dyDescent="0.2">
      <c r="A7" s="424"/>
      <c r="B7" s="424"/>
      <c r="C7" s="424"/>
      <c r="D7" s="12"/>
      <c r="E7" s="12"/>
      <c r="F7" s="12"/>
      <c r="G7" s="11"/>
      <c r="H7" s="11"/>
      <c r="I7" s="11"/>
      <c r="J7" s="11"/>
      <c r="K7" s="11"/>
      <c r="L7" s="11"/>
      <c r="M7" s="11"/>
      <c r="N7" s="11"/>
      <c r="O7" s="11"/>
      <c r="P7" s="11"/>
      <c r="Q7" s="11"/>
      <c r="R7" s="11"/>
      <c r="S7" s="11"/>
      <c r="T7" s="11"/>
    </row>
    <row r="8" spans="1:28" s="10" customFormat="1" ht="18.75" x14ac:dyDescent="0.2">
      <c r="A8" s="426" t="str">
        <f>' 1. паспорт местополож'!A8:C8</f>
        <v>К_2</v>
      </c>
      <c r="B8" s="426"/>
      <c r="C8" s="426"/>
      <c r="D8" s="6"/>
      <c r="E8" s="6"/>
      <c r="F8" s="6"/>
      <c r="G8" s="11"/>
      <c r="H8" s="11"/>
      <c r="I8" s="11"/>
      <c r="J8" s="11"/>
      <c r="K8" s="11"/>
      <c r="L8" s="11"/>
      <c r="M8" s="11"/>
      <c r="N8" s="11"/>
      <c r="O8" s="11"/>
      <c r="P8" s="11"/>
      <c r="Q8" s="11"/>
      <c r="R8" s="11"/>
      <c r="S8" s="11"/>
      <c r="T8" s="11"/>
    </row>
    <row r="9" spans="1:28" s="10" customFormat="1" ht="18.75" x14ac:dyDescent="0.2">
      <c r="A9" s="422" t="s">
        <v>7</v>
      </c>
      <c r="B9" s="422"/>
      <c r="C9" s="422"/>
      <c r="D9" s="4"/>
      <c r="E9" s="4"/>
      <c r="F9" s="4"/>
      <c r="G9" s="11"/>
      <c r="H9" s="11"/>
      <c r="I9" s="11"/>
      <c r="J9" s="11"/>
      <c r="K9" s="11"/>
      <c r="L9" s="11"/>
      <c r="M9" s="11"/>
      <c r="N9" s="11"/>
      <c r="O9" s="11"/>
      <c r="P9" s="11"/>
      <c r="Q9" s="11"/>
      <c r="R9" s="11"/>
      <c r="S9" s="11"/>
      <c r="T9" s="11"/>
    </row>
    <row r="10" spans="1:28" s="7" customFormat="1" ht="15.75" customHeight="1" x14ac:dyDescent="0.2">
      <c r="A10" s="433"/>
      <c r="B10" s="433"/>
      <c r="C10" s="433"/>
      <c r="D10" s="8"/>
      <c r="E10" s="8"/>
      <c r="F10" s="8"/>
      <c r="G10" s="8"/>
      <c r="H10" s="8"/>
      <c r="I10" s="8"/>
      <c r="J10" s="8"/>
      <c r="K10" s="8"/>
      <c r="L10" s="8"/>
      <c r="M10" s="8"/>
      <c r="N10" s="8"/>
      <c r="O10" s="8"/>
      <c r="P10" s="8"/>
      <c r="Q10" s="8"/>
      <c r="R10" s="8"/>
      <c r="S10" s="8"/>
      <c r="T10" s="8"/>
    </row>
    <row r="11" spans="1:28" s="2" customFormat="1" ht="31.5" customHeight="1" x14ac:dyDescent="0.2">
      <c r="A11" s="423"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3"/>
      <c r="C11" s="423"/>
      <c r="D11" s="6"/>
      <c r="E11" s="6"/>
      <c r="F11" s="6"/>
      <c r="G11" s="6"/>
      <c r="H11" s="6"/>
      <c r="I11" s="6"/>
      <c r="J11" s="6"/>
      <c r="K11" s="6"/>
      <c r="L11" s="6"/>
      <c r="M11" s="6"/>
      <c r="N11" s="6"/>
      <c r="O11" s="6"/>
      <c r="P11" s="6"/>
      <c r="Q11" s="6"/>
      <c r="R11" s="6"/>
      <c r="S11" s="6"/>
      <c r="T11" s="6"/>
    </row>
    <row r="12" spans="1:28" s="2" customFormat="1" ht="15" customHeight="1" x14ac:dyDescent="0.2">
      <c r="A12" s="422" t="s">
        <v>5</v>
      </c>
      <c r="B12" s="422"/>
      <c r="C12" s="422"/>
      <c r="D12" s="4"/>
      <c r="E12" s="4"/>
      <c r="F12" s="4"/>
      <c r="G12" s="4"/>
      <c r="H12" s="4"/>
      <c r="I12" s="4"/>
      <c r="J12" s="4"/>
      <c r="K12" s="4"/>
      <c r="L12" s="4"/>
      <c r="M12" s="4"/>
      <c r="N12" s="4"/>
      <c r="O12" s="4"/>
      <c r="P12" s="4"/>
      <c r="Q12" s="4"/>
      <c r="R12" s="4"/>
      <c r="S12" s="4"/>
      <c r="T12" s="4"/>
    </row>
    <row r="13" spans="1:28" s="2" customFormat="1" ht="15" customHeight="1" x14ac:dyDescent="0.2">
      <c r="A13" s="422"/>
      <c r="B13" s="422"/>
      <c r="C13" s="422"/>
      <c r="D13" s="3"/>
      <c r="E13" s="3"/>
      <c r="F13" s="3"/>
      <c r="G13" s="3"/>
      <c r="H13" s="3"/>
      <c r="I13" s="3"/>
      <c r="J13" s="3"/>
      <c r="K13" s="3"/>
      <c r="L13" s="3"/>
      <c r="M13" s="3"/>
      <c r="N13" s="3"/>
      <c r="O13" s="3"/>
      <c r="P13" s="3"/>
      <c r="Q13" s="3"/>
    </row>
    <row r="14" spans="1:28" s="2" customFormat="1" ht="18.75" x14ac:dyDescent="0.2">
      <c r="A14" s="423" t="s">
        <v>195</v>
      </c>
      <c r="B14" s="423"/>
      <c r="C14" s="423"/>
      <c r="D14" s="5"/>
      <c r="E14" s="5"/>
      <c r="F14" s="5"/>
      <c r="G14" s="5"/>
      <c r="H14" s="5"/>
      <c r="I14" s="5"/>
      <c r="J14" s="5"/>
      <c r="K14" s="5"/>
      <c r="L14" s="5"/>
      <c r="M14" s="5"/>
      <c r="N14" s="5"/>
      <c r="O14" s="5"/>
      <c r="P14" s="5"/>
      <c r="Q14" s="5"/>
      <c r="R14" s="5"/>
      <c r="S14" s="5"/>
      <c r="T14" s="5"/>
    </row>
    <row r="15" spans="1:28" s="2" customFormat="1" ht="15" customHeight="1" x14ac:dyDescent="0.2">
      <c r="A15" s="83"/>
      <c r="B15" s="83"/>
      <c r="C15" s="83"/>
      <c r="D15" s="4"/>
      <c r="E15" s="4"/>
      <c r="F15" s="4"/>
      <c r="G15" s="3"/>
      <c r="H15" s="3"/>
      <c r="I15" s="3"/>
      <c r="J15" s="3"/>
      <c r="K15" s="3"/>
      <c r="L15" s="3"/>
      <c r="M15" s="3"/>
      <c r="N15" s="3"/>
      <c r="O15" s="3"/>
      <c r="P15" s="3"/>
      <c r="Q15" s="3"/>
    </row>
    <row r="16" spans="1:28" s="2" customFormat="1" ht="39.75" customHeight="1" x14ac:dyDescent="0.2">
      <c r="A16" s="84" t="s">
        <v>4</v>
      </c>
      <c r="B16" s="310" t="s">
        <v>24</v>
      </c>
      <c r="C16" s="310" t="s">
        <v>23</v>
      </c>
      <c r="D16" s="19"/>
      <c r="E16" s="19"/>
      <c r="F16" s="19"/>
      <c r="G16" s="18"/>
      <c r="H16" s="18"/>
      <c r="I16" s="18"/>
      <c r="J16" s="18"/>
      <c r="K16" s="18"/>
      <c r="L16" s="18"/>
      <c r="M16" s="18"/>
      <c r="N16" s="18"/>
      <c r="O16" s="18"/>
      <c r="P16" s="18"/>
      <c r="Q16" s="18"/>
      <c r="R16" s="17"/>
      <c r="S16" s="17"/>
      <c r="T16" s="17"/>
    </row>
    <row r="17" spans="1:20" s="2" customFormat="1" ht="16.5" customHeight="1" x14ac:dyDescent="0.2">
      <c r="A17" s="310">
        <v>1</v>
      </c>
      <c r="B17" s="310">
        <v>2</v>
      </c>
      <c r="C17" s="310">
        <v>3</v>
      </c>
      <c r="D17" s="19"/>
      <c r="E17" s="19"/>
      <c r="F17" s="19"/>
      <c r="G17" s="18"/>
      <c r="H17" s="18"/>
      <c r="I17" s="18"/>
      <c r="J17" s="18"/>
      <c r="K17" s="18"/>
      <c r="L17" s="18"/>
      <c r="M17" s="18"/>
      <c r="N17" s="18"/>
      <c r="O17" s="18"/>
      <c r="P17" s="18"/>
      <c r="Q17" s="18"/>
      <c r="R17" s="17"/>
      <c r="S17" s="17"/>
      <c r="T17" s="17"/>
    </row>
    <row r="18" spans="1:20" s="2" customFormat="1" ht="66" x14ac:dyDescent="0.2">
      <c r="A18" s="375" t="s">
        <v>22</v>
      </c>
      <c r="B18" s="85" t="s">
        <v>206</v>
      </c>
      <c r="C18" s="312" t="s">
        <v>580</v>
      </c>
      <c r="D18" s="19"/>
      <c r="E18" s="18"/>
      <c r="F18" s="18"/>
      <c r="G18" s="18"/>
      <c r="H18" s="18"/>
      <c r="I18" s="18"/>
      <c r="J18" s="18"/>
      <c r="K18" s="18"/>
      <c r="L18" s="18"/>
      <c r="M18" s="18"/>
      <c r="N18" s="18"/>
      <c r="O18" s="18"/>
      <c r="P18" s="17"/>
      <c r="Q18" s="17"/>
      <c r="R18" s="17"/>
      <c r="S18" s="17"/>
      <c r="T18" s="17"/>
    </row>
    <row r="19" spans="1:20" ht="99" x14ac:dyDescent="0.25">
      <c r="A19" s="375" t="s">
        <v>20</v>
      </c>
      <c r="B19" s="84" t="s">
        <v>17</v>
      </c>
      <c r="C19" s="359" t="s">
        <v>579</v>
      </c>
      <c r="D19" s="16"/>
      <c r="E19" s="16"/>
      <c r="F19" s="16"/>
      <c r="G19" s="16"/>
      <c r="H19" s="16"/>
      <c r="I19" s="16"/>
      <c r="J19" s="16"/>
      <c r="K19" s="16"/>
      <c r="L19" s="16"/>
      <c r="M19" s="16"/>
      <c r="N19" s="16"/>
      <c r="O19" s="16"/>
      <c r="P19" s="16"/>
      <c r="Q19" s="16"/>
      <c r="R19" s="16"/>
      <c r="S19" s="16"/>
      <c r="T19" s="16"/>
    </row>
    <row r="20" spans="1:20" ht="48" customHeight="1" x14ac:dyDescent="0.25">
      <c r="A20" s="375" t="s">
        <v>19</v>
      </c>
      <c r="B20" s="84" t="s">
        <v>223</v>
      </c>
      <c r="C20" s="374" t="s">
        <v>581</v>
      </c>
      <c r="D20" s="16"/>
      <c r="E20" s="16"/>
      <c r="F20" s="16"/>
      <c r="G20" s="16"/>
      <c r="H20" s="16"/>
      <c r="I20" s="16"/>
      <c r="J20" s="16"/>
      <c r="K20" s="16"/>
      <c r="L20" s="16"/>
      <c r="M20" s="16"/>
      <c r="N20" s="16"/>
      <c r="O20" s="16"/>
      <c r="P20" s="16"/>
      <c r="Q20" s="16"/>
      <c r="R20" s="16"/>
      <c r="S20" s="16"/>
      <c r="T20" s="16"/>
    </row>
    <row r="21" spans="1:20" ht="33" x14ac:dyDescent="0.25">
      <c r="A21" s="375" t="s">
        <v>18</v>
      </c>
      <c r="B21" s="84" t="s">
        <v>576</v>
      </c>
      <c r="C21" s="367">
        <f>'6.2. Пасп фин осв ввод'!D23/'6.2. Пасп фин осв ввод'!D53*1000000</f>
        <v>17512.248306578829</v>
      </c>
      <c r="D21" s="16"/>
      <c r="E21" s="16"/>
      <c r="F21" s="16"/>
      <c r="G21" s="16"/>
      <c r="H21" s="16"/>
      <c r="I21" s="16"/>
      <c r="J21" s="16"/>
      <c r="K21" s="16"/>
      <c r="L21" s="16"/>
      <c r="M21" s="16"/>
      <c r="N21" s="16"/>
      <c r="O21" s="16"/>
      <c r="P21" s="16"/>
      <c r="Q21" s="16"/>
      <c r="R21" s="16"/>
      <c r="S21" s="16"/>
      <c r="T21" s="16"/>
    </row>
    <row r="22" spans="1:20" ht="33" x14ac:dyDescent="0.25">
      <c r="A22" s="375" t="s">
        <v>16</v>
      </c>
      <c r="B22" s="84" t="s">
        <v>118</v>
      </c>
      <c r="C22" s="313" t="s">
        <v>582</v>
      </c>
      <c r="D22" s="16"/>
      <c r="E22" s="16"/>
      <c r="F22" s="16"/>
      <c r="G22" s="16"/>
      <c r="H22" s="16"/>
      <c r="I22" s="16"/>
      <c r="J22" s="16"/>
      <c r="K22" s="16"/>
      <c r="L22" s="16"/>
      <c r="M22" s="16"/>
      <c r="N22" s="16"/>
      <c r="O22" s="16"/>
      <c r="P22" s="16"/>
      <c r="Q22" s="16"/>
      <c r="R22" s="16"/>
      <c r="S22" s="16"/>
      <c r="T22" s="16"/>
    </row>
    <row r="23" spans="1:20" ht="115.5" x14ac:dyDescent="0.25">
      <c r="A23" s="375" t="s">
        <v>15</v>
      </c>
      <c r="B23" s="84" t="s">
        <v>207</v>
      </c>
      <c r="C23" s="312" t="s">
        <v>592</v>
      </c>
      <c r="D23" s="16"/>
      <c r="E23" s="16"/>
      <c r="F23" s="16"/>
      <c r="G23" s="16"/>
      <c r="H23" s="16"/>
      <c r="I23" s="16"/>
      <c r="J23" s="16"/>
      <c r="K23" s="16"/>
      <c r="L23" s="16"/>
      <c r="M23" s="16"/>
      <c r="N23" s="16"/>
      <c r="O23" s="16"/>
      <c r="P23" s="16"/>
      <c r="Q23" s="16"/>
      <c r="R23" s="16"/>
      <c r="S23" s="16"/>
      <c r="T23" s="16"/>
    </row>
    <row r="24" spans="1:20" ht="42.75" customHeight="1" x14ac:dyDescent="0.25">
      <c r="A24" s="375" t="s">
        <v>13</v>
      </c>
      <c r="B24" s="84" t="s">
        <v>14</v>
      </c>
      <c r="C24" s="311" t="s">
        <v>583</v>
      </c>
      <c r="D24" s="16"/>
      <c r="E24" s="16"/>
      <c r="F24" s="16"/>
      <c r="G24" s="16"/>
      <c r="H24" s="16"/>
      <c r="I24" s="16"/>
      <c r="J24" s="16"/>
      <c r="K24" s="16"/>
      <c r="L24" s="16"/>
      <c r="M24" s="16"/>
      <c r="N24" s="16"/>
      <c r="O24" s="16"/>
      <c r="P24" s="16"/>
      <c r="Q24" s="16"/>
      <c r="R24" s="16"/>
      <c r="S24" s="16"/>
      <c r="T24" s="16"/>
    </row>
    <row r="25" spans="1:20" ht="42.75" customHeight="1" x14ac:dyDescent="0.25">
      <c r="A25" s="375" t="s">
        <v>11</v>
      </c>
      <c r="B25" s="84" t="s">
        <v>12</v>
      </c>
      <c r="C25" s="311" t="s">
        <v>552</v>
      </c>
      <c r="D25" s="16"/>
      <c r="E25" s="16"/>
      <c r="F25" s="16"/>
      <c r="G25" s="16"/>
      <c r="H25" s="16"/>
      <c r="I25" s="16"/>
      <c r="J25" s="16"/>
      <c r="K25" s="16"/>
      <c r="L25" s="16"/>
      <c r="M25" s="16"/>
      <c r="N25" s="16"/>
      <c r="O25" s="16"/>
      <c r="P25" s="16"/>
      <c r="Q25" s="16"/>
      <c r="R25" s="16"/>
      <c r="S25" s="16"/>
      <c r="T25" s="16"/>
    </row>
    <row r="26" spans="1:20" ht="42.75" customHeight="1" x14ac:dyDescent="0.25">
      <c r="A26" s="375" t="s">
        <v>28</v>
      </c>
      <c r="B26" s="84" t="s">
        <v>10</v>
      </c>
      <c r="C26" s="359" t="s">
        <v>553</v>
      </c>
      <c r="D26" s="16"/>
      <c r="E26" s="16"/>
      <c r="F26" s="16"/>
      <c r="G26" s="16"/>
      <c r="H26" s="16"/>
      <c r="I26" s="16"/>
      <c r="J26" s="16"/>
      <c r="K26" s="16"/>
      <c r="L26" s="16"/>
      <c r="M26" s="16"/>
      <c r="N26" s="16"/>
      <c r="O26" s="16"/>
      <c r="P26" s="16"/>
      <c r="Q26" s="16"/>
      <c r="R26" s="16"/>
      <c r="S26" s="16"/>
      <c r="T26" s="16"/>
    </row>
    <row r="27" spans="1:20" x14ac:dyDescent="0.25">
      <c r="A27" s="16"/>
      <c r="B27" s="16"/>
      <c r="C27" s="16"/>
      <c r="D27" s="16"/>
      <c r="E27" s="16"/>
      <c r="F27" s="16"/>
      <c r="G27" s="16"/>
      <c r="H27" s="16"/>
      <c r="I27" s="16"/>
      <c r="J27" s="16"/>
      <c r="K27" s="16"/>
      <c r="L27" s="16"/>
      <c r="M27" s="16"/>
      <c r="N27" s="16"/>
      <c r="O27" s="16"/>
      <c r="P27" s="16"/>
      <c r="Q27" s="16"/>
      <c r="R27" s="16"/>
      <c r="S27" s="16"/>
      <c r="T27" s="16"/>
    </row>
    <row r="28" spans="1:20" x14ac:dyDescent="0.25">
      <c r="A28" s="16"/>
      <c r="B28" s="16"/>
      <c r="C28" s="16"/>
      <c r="D28" s="16"/>
      <c r="E28" s="16"/>
      <c r="F28" s="16"/>
      <c r="G28" s="16"/>
      <c r="H28" s="16"/>
      <c r="I28" s="16"/>
      <c r="J28" s="16"/>
      <c r="K28" s="16"/>
      <c r="L28" s="16"/>
      <c r="M28" s="16"/>
      <c r="N28" s="16"/>
      <c r="O28" s="16"/>
      <c r="P28" s="16"/>
      <c r="Q28" s="16"/>
      <c r="R28" s="16"/>
      <c r="S28" s="16"/>
      <c r="T28" s="16"/>
    </row>
    <row r="29" spans="1:20" x14ac:dyDescent="0.25">
      <c r="A29" s="16"/>
      <c r="B29" s="16"/>
      <c r="C29" s="16"/>
      <c r="D29" s="16"/>
      <c r="E29" s="16"/>
      <c r="F29" s="16"/>
      <c r="G29" s="16"/>
      <c r="H29" s="16"/>
      <c r="I29" s="16"/>
      <c r="J29" s="16"/>
      <c r="K29" s="16"/>
      <c r="L29" s="16"/>
      <c r="M29" s="16"/>
      <c r="N29" s="16"/>
      <c r="O29" s="16"/>
      <c r="P29" s="16"/>
      <c r="Q29" s="16"/>
      <c r="R29" s="16"/>
      <c r="S29" s="16"/>
      <c r="T29" s="16"/>
    </row>
    <row r="30" spans="1:20" x14ac:dyDescent="0.25">
      <c r="A30" s="16"/>
      <c r="B30" s="16"/>
      <c r="C30" s="16"/>
      <c r="D30" s="16"/>
      <c r="E30" s="16"/>
      <c r="F30" s="16"/>
      <c r="G30" s="16"/>
      <c r="H30" s="16"/>
      <c r="I30" s="16"/>
      <c r="J30" s="16"/>
      <c r="K30" s="16"/>
      <c r="L30" s="16"/>
      <c r="M30" s="16"/>
      <c r="N30" s="16"/>
      <c r="O30" s="16"/>
      <c r="P30" s="16"/>
      <c r="Q30" s="16"/>
      <c r="R30" s="16"/>
      <c r="S30" s="16"/>
      <c r="T30" s="16"/>
    </row>
    <row r="31" spans="1:20" x14ac:dyDescent="0.25">
      <c r="A31" s="16"/>
      <c r="B31" s="16"/>
      <c r="C31" s="16"/>
      <c r="D31" s="16"/>
      <c r="E31" s="16"/>
      <c r="F31" s="16"/>
      <c r="G31" s="16"/>
      <c r="H31" s="16"/>
      <c r="I31" s="16"/>
      <c r="J31" s="16"/>
      <c r="K31" s="16"/>
      <c r="L31" s="16"/>
      <c r="M31" s="16"/>
      <c r="N31" s="16"/>
      <c r="O31" s="16"/>
      <c r="P31" s="16"/>
      <c r="Q31" s="16"/>
      <c r="R31" s="16"/>
      <c r="S31" s="16"/>
      <c r="T31" s="16"/>
    </row>
    <row r="32" spans="1:20" x14ac:dyDescent="0.25">
      <c r="A32" s="16"/>
      <c r="B32" s="16"/>
      <c r="C32" s="16"/>
      <c r="D32" s="16"/>
      <c r="E32" s="16"/>
      <c r="F32" s="16"/>
      <c r="G32" s="16"/>
      <c r="H32" s="16"/>
      <c r="I32" s="16"/>
      <c r="J32" s="16"/>
      <c r="K32" s="16"/>
      <c r="L32" s="16"/>
      <c r="M32" s="16"/>
      <c r="N32" s="16"/>
      <c r="O32" s="16"/>
      <c r="P32" s="16"/>
      <c r="Q32" s="16"/>
      <c r="R32" s="16"/>
      <c r="S32" s="16"/>
      <c r="T32" s="16"/>
    </row>
    <row r="33" spans="1:20" x14ac:dyDescent="0.25">
      <c r="A33" s="16"/>
      <c r="B33" s="16"/>
      <c r="C33" s="16"/>
      <c r="D33" s="16"/>
      <c r="E33" s="16"/>
      <c r="F33" s="16"/>
      <c r="G33" s="16"/>
      <c r="H33" s="16"/>
      <c r="I33" s="16"/>
      <c r="J33" s="16"/>
      <c r="K33" s="16"/>
      <c r="L33" s="16"/>
      <c r="M33" s="16"/>
      <c r="N33" s="16"/>
      <c r="O33" s="16"/>
      <c r="P33" s="16"/>
      <c r="Q33" s="16"/>
      <c r="R33" s="16"/>
      <c r="S33" s="16"/>
      <c r="T33" s="16"/>
    </row>
    <row r="34" spans="1:20" x14ac:dyDescent="0.25">
      <c r="A34" s="16"/>
      <c r="B34" s="16"/>
      <c r="C34" s="16"/>
      <c r="D34" s="16"/>
      <c r="E34" s="16"/>
      <c r="F34" s="16"/>
      <c r="G34" s="16"/>
      <c r="H34" s="16"/>
      <c r="I34" s="16"/>
      <c r="J34" s="16"/>
      <c r="K34" s="16"/>
      <c r="L34" s="16"/>
      <c r="M34" s="16"/>
      <c r="N34" s="16"/>
      <c r="O34" s="16"/>
      <c r="P34" s="16"/>
      <c r="Q34" s="16"/>
      <c r="R34" s="16"/>
      <c r="S34" s="16"/>
      <c r="T34" s="16"/>
    </row>
    <row r="35" spans="1:20" x14ac:dyDescent="0.25">
      <c r="A35" s="16"/>
      <c r="B35" s="16"/>
      <c r="C35" s="16"/>
      <c r="D35" s="16"/>
      <c r="E35" s="16"/>
      <c r="F35" s="16"/>
      <c r="G35" s="16"/>
      <c r="H35" s="16"/>
      <c r="I35" s="16"/>
      <c r="J35" s="16"/>
      <c r="K35" s="16"/>
      <c r="L35" s="16"/>
      <c r="M35" s="16"/>
      <c r="N35" s="16"/>
      <c r="O35" s="16"/>
      <c r="P35" s="16"/>
      <c r="Q35" s="16"/>
      <c r="R35" s="16"/>
      <c r="S35" s="16"/>
      <c r="T35" s="16"/>
    </row>
    <row r="36" spans="1:20" x14ac:dyDescent="0.25">
      <c r="A36" s="16"/>
      <c r="B36" s="16"/>
      <c r="C36" s="16"/>
      <c r="D36" s="16"/>
      <c r="E36" s="16"/>
      <c r="F36" s="16"/>
      <c r="G36" s="16"/>
      <c r="H36" s="16"/>
      <c r="I36" s="16"/>
      <c r="J36" s="16"/>
      <c r="K36" s="16"/>
      <c r="L36" s="16"/>
      <c r="M36" s="16"/>
      <c r="N36" s="16"/>
      <c r="O36" s="16"/>
      <c r="P36" s="16"/>
      <c r="Q36" s="16"/>
      <c r="R36" s="16"/>
      <c r="S36" s="16"/>
      <c r="T36" s="16"/>
    </row>
    <row r="37" spans="1:20" x14ac:dyDescent="0.25">
      <c r="A37" s="16"/>
      <c r="B37" s="16"/>
      <c r="C37" s="16"/>
      <c r="D37" s="16"/>
      <c r="E37" s="16"/>
      <c r="F37" s="16"/>
      <c r="G37" s="16"/>
      <c r="H37" s="16"/>
      <c r="I37" s="16"/>
      <c r="J37" s="16"/>
      <c r="K37" s="16"/>
      <c r="L37" s="16"/>
      <c r="M37" s="16"/>
      <c r="N37" s="16"/>
      <c r="O37" s="16"/>
      <c r="P37" s="16"/>
      <c r="Q37" s="16"/>
      <c r="R37" s="16"/>
      <c r="S37" s="16"/>
      <c r="T37" s="16"/>
    </row>
    <row r="38" spans="1:20" x14ac:dyDescent="0.25">
      <c r="A38" s="16"/>
      <c r="B38" s="16"/>
      <c r="C38" s="16"/>
      <c r="D38" s="16"/>
      <c r="E38" s="16"/>
      <c r="F38" s="16"/>
      <c r="G38" s="16"/>
      <c r="H38" s="16"/>
      <c r="I38" s="16"/>
      <c r="J38" s="16"/>
      <c r="K38" s="16"/>
      <c r="L38" s="16"/>
      <c r="M38" s="16"/>
      <c r="N38" s="16"/>
      <c r="O38" s="16"/>
      <c r="P38" s="16"/>
      <c r="Q38" s="16"/>
      <c r="R38" s="16"/>
      <c r="S38" s="16"/>
      <c r="T38" s="16"/>
    </row>
    <row r="39" spans="1:20" x14ac:dyDescent="0.25">
      <c r="A39" s="16"/>
      <c r="B39" s="16"/>
      <c r="C39" s="16"/>
      <c r="D39" s="16"/>
      <c r="E39" s="16"/>
      <c r="F39" s="16"/>
      <c r="G39" s="16"/>
      <c r="H39" s="16"/>
      <c r="I39" s="16"/>
      <c r="J39" s="16"/>
      <c r="K39" s="16"/>
      <c r="L39" s="16"/>
      <c r="M39" s="16"/>
      <c r="N39" s="16"/>
      <c r="O39" s="16"/>
      <c r="P39" s="16"/>
      <c r="Q39" s="16"/>
      <c r="R39" s="16"/>
      <c r="S39" s="16"/>
      <c r="T39" s="16"/>
    </row>
    <row r="40" spans="1:20" x14ac:dyDescent="0.25">
      <c r="A40" s="16"/>
      <c r="B40" s="16"/>
      <c r="C40" s="16"/>
      <c r="D40" s="16"/>
      <c r="E40" s="16"/>
      <c r="F40" s="16"/>
      <c r="G40" s="16"/>
      <c r="H40" s="16"/>
      <c r="I40" s="16"/>
      <c r="J40" s="16"/>
      <c r="K40" s="16"/>
      <c r="L40" s="16"/>
      <c r="M40" s="16"/>
      <c r="N40" s="16"/>
      <c r="O40" s="16"/>
      <c r="P40" s="16"/>
      <c r="Q40" s="16"/>
      <c r="R40" s="16"/>
      <c r="S40" s="16"/>
      <c r="T40" s="16"/>
    </row>
    <row r="41" spans="1:20" x14ac:dyDescent="0.25">
      <c r="A41" s="16"/>
      <c r="B41" s="16"/>
      <c r="C41" s="16"/>
      <c r="D41" s="16"/>
      <c r="E41" s="16"/>
      <c r="F41" s="16"/>
      <c r="G41" s="16"/>
      <c r="H41" s="16"/>
      <c r="I41" s="16"/>
      <c r="J41" s="16"/>
      <c r="K41" s="16"/>
      <c r="L41" s="16"/>
      <c r="M41" s="16"/>
      <c r="N41" s="16"/>
      <c r="O41" s="16"/>
      <c r="P41" s="16"/>
      <c r="Q41" s="16"/>
      <c r="R41" s="16"/>
      <c r="S41" s="16"/>
      <c r="T41" s="16"/>
    </row>
    <row r="42" spans="1:20" x14ac:dyDescent="0.25">
      <c r="A42" s="16"/>
      <c r="B42" s="16"/>
      <c r="C42" s="16"/>
      <c r="D42" s="16"/>
      <c r="E42" s="16"/>
      <c r="F42" s="16"/>
      <c r="G42" s="16"/>
      <c r="H42" s="16"/>
      <c r="I42" s="16"/>
      <c r="J42" s="16"/>
      <c r="K42" s="16"/>
      <c r="L42" s="16"/>
      <c r="M42" s="16"/>
      <c r="N42" s="16"/>
      <c r="O42" s="16"/>
      <c r="P42" s="16"/>
      <c r="Q42" s="16"/>
      <c r="R42" s="16"/>
      <c r="S42" s="16"/>
      <c r="T42" s="16"/>
    </row>
    <row r="43" spans="1:20" x14ac:dyDescent="0.25">
      <c r="A43" s="16"/>
      <c r="B43" s="16"/>
      <c r="C43" s="16"/>
      <c r="D43" s="16"/>
      <c r="E43" s="16"/>
      <c r="F43" s="16"/>
      <c r="G43" s="16"/>
      <c r="H43" s="16"/>
      <c r="I43" s="16"/>
      <c r="J43" s="16"/>
      <c r="K43" s="16"/>
      <c r="L43" s="16"/>
      <c r="M43" s="16"/>
      <c r="N43" s="16"/>
      <c r="O43" s="16"/>
      <c r="P43" s="16"/>
      <c r="Q43" s="16"/>
      <c r="R43" s="16"/>
      <c r="S43" s="16"/>
      <c r="T43" s="16"/>
    </row>
    <row r="44" spans="1:20" x14ac:dyDescent="0.25">
      <c r="A44" s="16"/>
      <c r="B44" s="16"/>
      <c r="C44" s="16"/>
      <c r="D44" s="16"/>
      <c r="E44" s="16"/>
      <c r="F44" s="16"/>
      <c r="G44" s="16"/>
      <c r="H44" s="16"/>
      <c r="I44" s="16"/>
      <c r="J44" s="16"/>
      <c r="K44" s="16"/>
      <c r="L44" s="16"/>
      <c r="M44" s="16"/>
      <c r="N44" s="16"/>
      <c r="O44" s="16"/>
      <c r="P44" s="16"/>
      <c r="Q44" s="16"/>
      <c r="R44" s="16"/>
      <c r="S44" s="16"/>
      <c r="T44" s="16"/>
    </row>
    <row r="45" spans="1:20" x14ac:dyDescent="0.25">
      <c r="A45" s="16"/>
      <c r="B45" s="16"/>
      <c r="C45" s="16"/>
      <c r="D45" s="16"/>
      <c r="E45" s="16"/>
      <c r="F45" s="16"/>
      <c r="G45" s="16"/>
      <c r="H45" s="16"/>
      <c r="I45" s="16"/>
      <c r="J45" s="16"/>
      <c r="K45" s="16"/>
      <c r="L45" s="16"/>
      <c r="M45" s="16"/>
      <c r="N45" s="16"/>
      <c r="O45" s="16"/>
      <c r="P45" s="16"/>
      <c r="Q45" s="16"/>
      <c r="R45" s="16"/>
      <c r="S45" s="16"/>
      <c r="T45" s="16"/>
    </row>
    <row r="46" spans="1:20" x14ac:dyDescent="0.25">
      <c r="A46" s="16"/>
      <c r="B46" s="16"/>
      <c r="C46" s="16"/>
      <c r="D46" s="16"/>
      <c r="E46" s="16"/>
      <c r="F46" s="16"/>
      <c r="G46" s="16"/>
      <c r="H46" s="16"/>
      <c r="I46" s="16"/>
      <c r="J46" s="16"/>
      <c r="K46" s="16"/>
      <c r="L46" s="16"/>
      <c r="M46" s="16"/>
      <c r="N46" s="16"/>
      <c r="O46" s="16"/>
      <c r="P46" s="16"/>
      <c r="Q46" s="16"/>
      <c r="R46" s="16"/>
      <c r="S46" s="16"/>
      <c r="T46" s="16"/>
    </row>
    <row r="47" spans="1:20" x14ac:dyDescent="0.25">
      <c r="A47" s="16"/>
      <c r="B47" s="16"/>
      <c r="C47" s="16"/>
      <c r="D47" s="16"/>
      <c r="E47" s="16"/>
      <c r="F47" s="16"/>
      <c r="G47" s="16"/>
      <c r="H47" s="16"/>
      <c r="I47" s="16"/>
      <c r="J47" s="16"/>
      <c r="K47" s="16"/>
      <c r="L47" s="16"/>
      <c r="M47" s="16"/>
      <c r="N47" s="16"/>
      <c r="O47" s="16"/>
      <c r="P47" s="16"/>
      <c r="Q47" s="16"/>
      <c r="R47" s="16"/>
      <c r="S47" s="16"/>
      <c r="T47" s="16"/>
    </row>
    <row r="48" spans="1:20" x14ac:dyDescent="0.25">
      <c r="A48" s="16"/>
      <c r="B48" s="16"/>
      <c r="C48" s="16"/>
      <c r="D48" s="16"/>
      <c r="E48" s="16"/>
      <c r="F48" s="16"/>
      <c r="G48" s="16"/>
      <c r="H48" s="16"/>
      <c r="I48" s="16"/>
      <c r="J48" s="16"/>
      <c r="K48" s="16"/>
      <c r="L48" s="16"/>
      <c r="M48" s="16"/>
      <c r="N48" s="16"/>
      <c r="O48" s="16"/>
      <c r="P48" s="16"/>
      <c r="Q48" s="16"/>
      <c r="R48" s="16"/>
      <c r="S48" s="16"/>
      <c r="T48" s="16"/>
    </row>
    <row r="49" spans="1:20" x14ac:dyDescent="0.25">
      <c r="A49" s="16"/>
      <c r="B49" s="16"/>
      <c r="C49" s="16"/>
      <c r="D49" s="16"/>
      <c r="E49" s="16"/>
      <c r="F49" s="16"/>
      <c r="G49" s="16"/>
      <c r="H49" s="16"/>
      <c r="I49" s="16"/>
      <c r="J49" s="16"/>
      <c r="K49" s="16"/>
      <c r="L49" s="16"/>
      <c r="M49" s="16"/>
      <c r="N49" s="16"/>
      <c r="O49" s="16"/>
      <c r="P49" s="16"/>
      <c r="Q49" s="16"/>
      <c r="R49" s="16"/>
      <c r="S49" s="16"/>
      <c r="T49" s="16"/>
    </row>
    <row r="50" spans="1:20" x14ac:dyDescent="0.25">
      <c r="A50" s="16"/>
      <c r="B50" s="16"/>
      <c r="C50" s="16"/>
      <c r="D50" s="16"/>
      <c r="E50" s="16"/>
      <c r="F50" s="16"/>
      <c r="G50" s="16"/>
      <c r="H50" s="16"/>
      <c r="I50" s="16"/>
      <c r="J50" s="16"/>
      <c r="K50" s="16"/>
      <c r="L50" s="16"/>
      <c r="M50" s="16"/>
      <c r="N50" s="16"/>
      <c r="O50" s="16"/>
      <c r="P50" s="16"/>
      <c r="Q50" s="16"/>
      <c r="R50" s="16"/>
      <c r="S50" s="16"/>
      <c r="T50" s="16"/>
    </row>
    <row r="51" spans="1:20" x14ac:dyDescent="0.25">
      <c r="A51" s="16"/>
      <c r="B51" s="16"/>
      <c r="C51" s="16"/>
      <c r="D51" s="16"/>
      <c r="E51" s="16"/>
      <c r="F51" s="16"/>
      <c r="G51" s="16"/>
      <c r="H51" s="16"/>
      <c r="I51" s="16"/>
      <c r="J51" s="16"/>
      <c r="K51" s="16"/>
      <c r="L51" s="16"/>
      <c r="M51" s="16"/>
      <c r="N51" s="16"/>
      <c r="O51" s="16"/>
      <c r="P51" s="16"/>
      <c r="Q51" s="16"/>
      <c r="R51" s="16"/>
      <c r="S51" s="16"/>
      <c r="T51" s="16"/>
    </row>
    <row r="52" spans="1:20" x14ac:dyDescent="0.25">
      <c r="A52" s="16"/>
      <c r="B52" s="16"/>
      <c r="C52" s="16"/>
      <c r="D52" s="16"/>
      <c r="E52" s="16"/>
      <c r="F52" s="16"/>
      <c r="G52" s="16"/>
      <c r="H52" s="16"/>
      <c r="I52" s="16"/>
      <c r="J52" s="16"/>
      <c r="K52" s="16"/>
      <c r="L52" s="16"/>
      <c r="M52" s="16"/>
      <c r="N52" s="16"/>
      <c r="O52" s="16"/>
      <c r="P52" s="16"/>
      <c r="Q52" s="16"/>
      <c r="R52" s="16"/>
      <c r="S52" s="16"/>
      <c r="T52" s="16"/>
    </row>
    <row r="53" spans="1:20" x14ac:dyDescent="0.25">
      <c r="A53" s="16"/>
      <c r="B53" s="16"/>
      <c r="C53" s="16"/>
      <c r="D53" s="16"/>
      <c r="E53" s="16"/>
      <c r="F53" s="16"/>
      <c r="G53" s="16"/>
      <c r="H53" s="16"/>
      <c r="I53" s="16"/>
      <c r="J53" s="16"/>
      <c r="K53" s="16"/>
      <c r="L53" s="16"/>
      <c r="M53" s="16"/>
      <c r="N53" s="16"/>
      <c r="O53" s="16"/>
      <c r="P53" s="16"/>
      <c r="Q53" s="16"/>
      <c r="R53" s="16"/>
      <c r="S53" s="16"/>
      <c r="T53" s="16"/>
    </row>
    <row r="54" spans="1:20" x14ac:dyDescent="0.25">
      <c r="A54" s="16"/>
      <c r="B54" s="16"/>
      <c r="C54" s="16"/>
      <c r="D54" s="16"/>
      <c r="E54" s="16"/>
      <c r="F54" s="16"/>
      <c r="G54" s="16"/>
      <c r="H54" s="16"/>
      <c r="I54" s="16"/>
      <c r="J54" s="16"/>
      <c r="K54" s="16"/>
      <c r="L54" s="16"/>
      <c r="M54" s="16"/>
      <c r="N54" s="16"/>
      <c r="O54" s="16"/>
      <c r="P54" s="16"/>
      <c r="Q54" s="16"/>
      <c r="R54" s="16"/>
      <c r="S54" s="16"/>
      <c r="T54" s="16"/>
    </row>
    <row r="55" spans="1:20" x14ac:dyDescent="0.25">
      <c r="A55" s="16"/>
      <c r="B55" s="16"/>
      <c r="C55" s="16"/>
      <c r="D55" s="16"/>
      <c r="E55" s="16"/>
      <c r="F55" s="16"/>
      <c r="G55" s="16"/>
      <c r="H55" s="16"/>
      <c r="I55" s="16"/>
      <c r="J55" s="16"/>
      <c r="K55" s="16"/>
      <c r="L55" s="16"/>
      <c r="M55" s="16"/>
      <c r="N55" s="16"/>
      <c r="O55" s="16"/>
      <c r="P55" s="16"/>
      <c r="Q55" s="16"/>
      <c r="R55" s="16"/>
      <c r="S55" s="16"/>
      <c r="T55" s="16"/>
    </row>
    <row r="56" spans="1:20" x14ac:dyDescent="0.25">
      <c r="A56" s="16"/>
      <c r="B56" s="16"/>
      <c r="C56" s="16"/>
      <c r="D56" s="16"/>
      <c r="E56" s="16"/>
      <c r="F56" s="16"/>
      <c r="G56" s="16"/>
      <c r="H56" s="16"/>
      <c r="I56" s="16"/>
      <c r="J56" s="16"/>
      <c r="K56" s="16"/>
      <c r="L56" s="16"/>
      <c r="M56" s="16"/>
      <c r="N56" s="16"/>
      <c r="O56" s="16"/>
      <c r="P56" s="16"/>
      <c r="Q56" s="16"/>
      <c r="R56" s="16"/>
      <c r="S56" s="16"/>
      <c r="T56" s="16"/>
    </row>
    <row r="57" spans="1:20" x14ac:dyDescent="0.25">
      <c r="A57" s="16"/>
      <c r="B57" s="16"/>
      <c r="C57" s="16"/>
      <c r="D57" s="16"/>
      <c r="E57" s="16"/>
      <c r="F57" s="16"/>
      <c r="G57" s="16"/>
      <c r="H57" s="16"/>
      <c r="I57" s="16"/>
      <c r="J57" s="16"/>
      <c r="K57" s="16"/>
      <c r="L57" s="16"/>
      <c r="M57" s="16"/>
      <c r="N57" s="16"/>
      <c r="O57" s="16"/>
      <c r="P57" s="16"/>
      <c r="Q57" s="16"/>
      <c r="R57" s="16"/>
      <c r="S57" s="16"/>
      <c r="T57" s="16"/>
    </row>
    <row r="58" spans="1:20" x14ac:dyDescent="0.25">
      <c r="A58" s="16"/>
      <c r="B58" s="16"/>
      <c r="C58" s="16"/>
      <c r="D58" s="16"/>
      <c r="E58" s="16"/>
      <c r="F58" s="16"/>
      <c r="G58" s="16"/>
      <c r="H58" s="16"/>
      <c r="I58" s="16"/>
      <c r="J58" s="16"/>
      <c r="K58" s="16"/>
      <c r="L58" s="16"/>
      <c r="M58" s="16"/>
      <c r="N58" s="16"/>
      <c r="O58" s="16"/>
      <c r="P58" s="16"/>
      <c r="Q58" s="16"/>
      <c r="R58" s="16"/>
      <c r="S58" s="16"/>
      <c r="T58" s="16"/>
    </row>
    <row r="59" spans="1:20" x14ac:dyDescent="0.25">
      <c r="A59" s="16"/>
      <c r="B59" s="16"/>
      <c r="C59" s="16"/>
      <c r="D59" s="16"/>
      <c r="E59" s="16"/>
      <c r="F59" s="16"/>
      <c r="G59" s="16"/>
      <c r="H59" s="16"/>
      <c r="I59" s="16"/>
      <c r="J59" s="16"/>
      <c r="K59" s="16"/>
      <c r="L59" s="16"/>
      <c r="M59" s="16"/>
      <c r="N59" s="16"/>
      <c r="O59" s="16"/>
      <c r="P59" s="16"/>
      <c r="Q59" s="16"/>
      <c r="R59" s="16"/>
      <c r="S59" s="16"/>
      <c r="T59" s="16"/>
    </row>
    <row r="60" spans="1:20" x14ac:dyDescent="0.25">
      <c r="A60" s="16"/>
      <c r="B60" s="16"/>
      <c r="C60" s="16"/>
      <c r="D60" s="16"/>
      <c r="E60" s="16"/>
      <c r="F60" s="16"/>
      <c r="G60" s="16"/>
      <c r="H60" s="16"/>
      <c r="I60" s="16"/>
      <c r="J60" s="16"/>
      <c r="K60" s="16"/>
      <c r="L60" s="16"/>
      <c r="M60" s="16"/>
      <c r="N60" s="16"/>
      <c r="O60" s="16"/>
      <c r="P60" s="16"/>
      <c r="Q60" s="16"/>
      <c r="R60" s="16"/>
      <c r="S60" s="16"/>
      <c r="T60" s="16"/>
    </row>
    <row r="61" spans="1:20" x14ac:dyDescent="0.25">
      <c r="A61" s="16"/>
      <c r="B61" s="16"/>
      <c r="C61" s="16"/>
      <c r="D61" s="16"/>
      <c r="E61" s="16"/>
      <c r="F61" s="16"/>
      <c r="G61" s="16"/>
      <c r="H61" s="16"/>
      <c r="I61" s="16"/>
      <c r="J61" s="16"/>
      <c r="K61" s="16"/>
      <c r="L61" s="16"/>
      <c r="M61" s="16"/>
      <c r="N61" s="16"/>
      <c r="O61" s="16"/>
      <c r="P61" s="16"/>
      <c r="Q61" s="16"/>
      <c r="R61" s="16"/>
      <c r="S61" s="16"/>
      <c r="T61" s="16"/>
    </row>
    <row r="62" spans="1:20" x14ac:dyDescent="0.25">
      <c r="A62" s="16"/>
      <c r="B62" s="16"/>
      <c r="C62" s="16"/>
      <c r="D62" s="16"/>
      <c r="E62" s="16"/>
      <c r="F62" s="16"/>
      <c r="G62" s="16"/>
      <c r="H62" s="16"/>
      <c r="I62" s="16"/>
      <c r="J62" s="16"/>
      <c r="K62" s="16"/>
      <c r="L62" s="16"/>
      <c r="M62" s="16"/>
      <c r="N62" s="16"/>
      <c r="O62" s="16"/>
      <c r="P62" s="16"/>
      <c r="Q62" s="16"/>
      <c r="R62" s="16"/>
      <c r="S62" s="16"/>
      <c r="T62" s="16"/>
    </row>
    <row r="63" spans="1:20" x14ac:dyDescent="0.25">
      <c r="A63" s="16"/>
      <c r="B63" s="16"/>
      <c r="C63" s="16"/>
      <c r="D63" s="16"/>
      <c r="E63" s="16"/>
      <c r="F63" s="16"/>
      <c r="G63" s="16"/>
      <c r="H63" s="16"/>
      <c r="I63" s="16"/>
      <c r="J63" s="16"/>
      <c r="K63" s="16"/>
      <c r="L63" s="16"/>
      <c r="M63" s="16"/>
      <c r="N63" s="16"/>
      <c r="O63" s="16"/>
      <c r="P63" s="16"/>
      <c r="Q63" s="16"/>
      <c r="R63" s="16"/>
      <c r="S63" s="16"/>
      <c r="T63" s="16"/>
    </row>
    <row r="64" spans="1:20" x14ac:dyDescent="0.25">
      <c r="A64" s="16"/>
      <c r="B64" s="16"/>
      <c r="C64" s="16"/>
      <c r="D64" s="16"/>
      <c r="E64" s="16"/>
      <c r="F64" s="16"/>
      <c r="G64" s="16"/>
      <c r="H64" s="16"/>
      <c r="I64" s="16"/>
      <c r="J64" s="16"/>
      <c r="K64" s="16"/>
      <c r="L64" s="16"/>
      <c r="M64" s="16"/>
      <c r="N64" s="16"/>
      <c r="O64" s="16"/>
      <c r="P64" s="16"/>
      <c r="Q64" s="16"/>
      <c r="R64" s="16"/>
      <c r="S64" s="16"/>
      <c r="T64" s="16"/>
    </row>
    <row r="65" spans="1:20" x14ac:dyDescent="0.25">
      <c r="A65" s="16"/>
      <c r="B65" s="16"/>
      <c r="C65" s="16"/>
      <c r="D65" s="16"/>
      <c r="E65" s="16"/>
      <c r="F65" s="16"/>
      <c r="G65" s="16"/>
      <c r="H65" s="16"/>
      <c r="I65" s="16"/>
      <c r="J65" s="16"/>
      <c r="K65" s="16"/>
      <c r="L65" s="16"/>
      <c r="M65" s="16"/>
      <c r="N65" s="16"/>
      <c r="O65" s="16"/>
      <c r="P65" s="16"/>
      <c r="Q65" s="16"/>
      <c r="R65" s="16"/>
      <c r="S65" s="16"/>
      <c r="T65" s="16"/>
    </row>
    <row r="66" spans="1:20" x14ac:dyDescent="0.25">
      <c r="A66" s="16"/>
      <c r="B66" s="16"/>
      <c r="C66" s="16"/>
      <c r="D66" s="16"/>
      <c r="E66" s="16"/>
      <c r="F66" s="16"/>
      <c r="G66" s="16"/>
      <c r="H66" s="16"/>
      <c r="I66" s="16"/>
      <c r="J66" s="16"/>
      <c r="K66" s="16"/>
      <c r="L66" s="16"/>
      <c r="M66" s="16"/>
      <c r="N66" s="16"/>
      <c r="O66" s="16"/>
      <c r="P66" s="16"/>
      <c r="Q66" s="16"/>
      <c r="R66" s="16"/>
      <c r="S66" s="16"/>
      <c r="T66" s="16"/>
    </row>
    <row r="67" spans="1:20" x14ac:dyDescent="0.25">
      <c r="A67" s="16"/>
      <c r="B67" s="16"/>
      <c r="C67" s="16"/>
      <c r="D67" s="16"/>
      <c r="E67" s="16"/>
      <c r="F67" s="16"/>
      <c r="G67" s="16"/>
      <c r="H67" s="16"/>
      <c r="I67" s="16"/>
      <c r="J67" s="16"/>
      <c r="K67" s="16"/>
      <c r="L67" s="16"/>
      <c r="M67" s="16"/>
      <c r="N67" s="16"/>
      <c r="O67" s="16"/>
      <c r="P67" s="16"/>
      <c r="Q67" s="16"/>
      <c r="R67" s="16"/>
      <c r="S67" s="16"/>
      <c r="T67" s="16"/>
    </row>
    <row r="68" spans="1:20" x14ac:dyDescent="0.25">
      <c r="A68" s="16"/>
      <c r="B68" s="16"/>
      <c r="C68" s="16"/>
      <c r="D68" s="16"/>
      <c r="E68" s="16"/>
      <c r="F68" s="16"/>
      <c r="G68" s="16"/>
      <c r="H68" s="16"/>
      <c r="I68" s="16"/>
      <c r="J68" s="16"/>
      <c r="K68" s="16"/>
      <c r="L68" s="16"/>
      <c r="M68" s="16"/>
      <c r="N68" s="16"/>
      <c r="O68" s="16"/>
      <c r="P68" s="16"/>
      <c r="Q68" s="16"/>
      <c r="R68" s="16"/>
      <c r="S68" s="16"/>
      <c r="T68" s="16"/>
    </row>
    <row r="69" spans="1:20" x14ac:dyDescent="0.25">
      <c r="A69" s="16"/>
      <c r="B69" s="16"/>
      <c r="C69" s="16"/>
      <c r="D69" s="16"/>
      <c r="E69" s="16"/>
      <c r="F69" s="16"/>
      <c r="G69" s="16"/>
      <c r="H69" s="16"/>
      <c r="I69" s="16"/>
      <c r="J69" s="16"/>
      <c r="K69" s="16"/>
      <c r="L69" s="16"/>
      <c r="M69" s="16"/>
      <c r="N69" s="16"/>
      <c r="O69" s="16"/>
      <c r="P69" s="16"/>
      <c r="Q69" s="16"/>
      <c r="R69" s="16"/>
      <c r="S69" s="16"/>
      <c r="T69" s="16"/>
    </row>
    <row r="70" spans="1:20" x14ac:dyDescent="0.25">
      <c r="A70" s="16"/>
      <c r="B70" s="16"/>
      <c r="C70" s="16"/>
      <c r="D70" s="16"/>
      <c r="E70" s="16"/>
      <c r="F70" s="16"/>
      <c r="G70" s="16"/>
      <c r="H70" s="16"/>
      <c r="I70" s="16"/>
      <c r="J70" s="16"/>
      <c r="K70" s="16"/>
      <c r="L70" s="16"/>
      <c r="M70" s="16"/>
      <c r="N70" s="16"/>
      <c r="O70" s="16"/>
      <c r="P70" s="16"/>
      <c r="Q70" s="16"/>
      <c r="R70" s="16"/>
      <c r="S70" s="16"/>
      <c r="T70" s="16"/>
    </row>
    <row r="71" spans="1:20" x14ac:dyDescent="0.25">
      <c r="A71" s="16"/>
      <c r="B71" s="16"/>
      <c r="C71" s="16"/>
      <c r="D71" s="16"/>
      <c r="E71" s="16"/>
      <c r="F71" s="16"/>
      <c r="G71" s="16"/>
      <c r="H71" s="16"/>
      <c r="I71" s="16"/>
      <c r="J71" s="16"/>
      <c r="K71" s="16"/>
      <c r="L71" s="16"/>
      <c r="M71" s="16"/>
      <c r="N71" s="16"/>
      <c r="O71" s="16"/>
      <c r="P71" s="16"/>
      <c r="Q71" s="16"/>
      <c r="R71" s="16"/>
      <c r="S71" s="16"/>
      <c r="T71" s="16"/>
    </row>
    <row r="72" spans="1:20" x14ac:dyDescent="0.25">
      <c r="A72" s="16"/>
      <c r="B72" s="16"/>
      <c r="C72" s="16"/>
      <c r="D72" s="16"/>
      <c r="E72" s="16"/>
      <c r="F72" s="16"/>
      <c r="G72" s="16"/>
      <c r="H72" s="16"/>
      <c r="I72" s="16"/>
      <c r="J72" s="16"/>
      <c r="K72" s="16"/>
      <c r="L72" s="16"/>
      <c r="M72" s="16"/>
      <c r="N72" s="16"/>
      <c r="O72" s="16"/>
      <c r="P72" s="16"/>
      <c r="Q72" s="16"/>
      <c r="R72" s="16"/>
      <c r="S72" s="16"/>
      <c r="T72" s="16"/>
    </row>
    <row r="73" spans="1:20" x14ac:dyDescent="0.25">
      <c r="A73" s="16"/>
      <c r="B73" s="16"/>
      <c r="C73" s="16"/>
      <c r="D73" s="16"/>
      <c r="E73" s="16"/>
      <c r="F73" s="16"/>
      <c r="G73" s="16"/>
      <c r="H73" s="16"/>
      <c r="I73" s="16"/>
      <c r="J73" s="16"/>
      <c r="K73" s="16"/>
      <c r="L73" s="16"/>
      <c r="M73" s="16"/>
      <c r="N73" s="16"/>
      <c r="O73" s="16"/>
      <c r="P73" s="16"/>
      <c r="Q73" s="16"/>
      <c r="R73" s="16"/>
      <c r="S73" s="16"/>
      <c r="T73" s="16"/>
    </row>
    <row r="74" spans="1:20" x14ac:dyDescent="0.25">
      <c r="A74" s="16"/>
      <c r="B74" s="16"/>
      <c r="C74" s="16"/>
      <c r="D74" s="16"/>
      <c r="E74" s="16"/>
      <c r="F74" s="16"/>
      <c r="G74" s="16"/>
      <c r="H74" s="16"/>
      <c r="I74" s="16"/>
      <c r="J74" s="16"/>
      <c r="K74" s="16"/>
      <c r="L74" s="16"/>
      <c r="M74" s="16"/>
      <c r="N74" s="16"/>
      <c r="O74" s="16"/>
      <c r="P74" s="16"/>
      <c r="Q74" s="16"/>
      <c r="R74" s="16"/>
      <c r="S74" s="16"/>
      <c r="T74" s="16"/>
    </row>
    <row r="75" spans="1:20" x14ac:dyDescent="0.25">
      <c r="A75" s="16"/>
      <c r="B75" s="16"/>
      <c r="C75" s="16"/>
      <c r="D75" s="16"/>
      <c r="E75" s="16"/>
      <c r="F75" s="16"/>
      <c r="G75" s="16"/>
      <c r="H75" s="16"/>
      <c r="I75" s="16"/>
      <c r="J75" s="16"/>
      <c r="K75" s="16"/>
      <c r="L75" s="16"/>
      <c r="M75" s="16"/>
      <c r="N75" s="16"/>
      <c r="O75" s="16"/>
      <c r="P75" s="16"/>
      <c r="Q75" s="16"/>
      <c r="R75" s="16"/>
      <c r="S75" s="16"/>
      <c r="T75" s="16"/>
    </row>
    <row r="76" spans="1:20" x14ac:dyDescent="0.25">
      <c r="A76" s="16"/>
      <c r="B76" s="16"/>
      <c r="C76" s="16"/>
      <c r="D76" s="16"/>
      <c r="E76" s="16"/>
      <c r="F76" s="16"/>
      <c r="G76" s="16"/>
      <c r="H76" s="16"/>
      <c r="I76" s="16"/>
      <c r="J76" s="16"/>
      <c r="K76" s="16"/>
      <c r="L76" s="16"/>
      <c r="M76" s="16"/>
      <c r="N76" s="16"/>
      <c r="O76" s="16"/>
      <c r="P76" s="16"/>
      <c r="Q76" s="16"/>
      <c r="R76" s="16"/>
      <c r="S76" s="16"/>
      <c r="T76" s="16"/>
    </row>
    <row r="77" spans="1:20" x14ac:dyDescent="0.25">
      <c r="A77" s="16"/>
      <c r="B77" s="16"/>
      <c r="C77" s="16"/>
      <c r="D77" s="16"/>
      <c r="E77" s="16"/>
      <c r="F77" s="16"/>
      <c r="G77" s="16"/>
      <c r="H77" s="16"/>
      <c r="I77" s="16"/>
      <c r="J77" s="16"/>
      <c r="K77" s="16"/>
      <c r="L77" s="16"/>
      <c r="M77" s="16"/>
      <c r="N77" s="16"/>
      <c r="O77" s="16"/>
      <c r="P77" s="16"/>
      <c r="Q77" s="16"/>
      <c r="R77" s="16"/>
      <c r="S77" s="16"/>
      <c r="T77" s="16"/>
    </row>
    <row r="78" spans="1:20" x14ac:dyDescent="0.25">
      <c r="A78" s="16"/>
      <c r="B78" s="16"/>
      <c r="C78" s="16"/>
      <c r="D78" s="16"/>
      <c r="E78" s="16"/>
      <c r="F78" s="16"/>
      <c r="G78" s="16"/>
      <c r="H78" s="16"/>
      <c r="I78" s="16"/>
      <c r="J78" s="16"/>
      <c r="K78" s="16"/>
      <c r="L78" s="16"/>
      <c r="M78" s="16"/>
      <c r="N78" s="16"/>
      <c r="O78" s="16"/>
      <c r="P78" s="16"/>
      <c r="Q78" s="16"/>
      <c r="R78" s="16"/>
      <c r="S78" s="16"/>
      <c r="T78" s="16"/>
    </row>
    <row r="79" spans="1:20" x14ac:dyDescent="0.25">
      <c r="A79" s="16"/>
      <c r="B79" s="16"/>
      <c r="C79" s="16"/>
      <c r="D79" s="16"/>
      <c r="E79" s="16"/>
      <c r="F79" s="16"/>
      <c r="G79" s="16"/>
      <c r="H79" s="16"/>
      <c r="I79" s="16"/>
      <c r="J79" s="16"/>
      <c r="K79" s="16"/>
      <c r="L79" s="16"/>
      <c r="M79" s="16"/>
      <c r="N79" s="16"/>
      <c r="O79" s="16"/>
      <c r="P79" s="16"/>
      <c r="Q79" s="16"/>
      <c r="R79" s="16"/>
      <c r="S79" s="16"/>
      <c r="T79" s="16"/>
    </row>
    <row r="80" spans="1:20" x14ac:dyDescent="0.25">
      <c r="A80" s="16"/>
      <c r="B80" s="16"/>
      <c r="C80" s="16"/>
      <c r="D80" s="16"/>
      <c r="E80" s="16"/>
      <c r="F80" s="16"/>
      <c r="G80" s="16"/>
      <c r="H80" s="16"/>
      <c r="I80" s="16"/>
      <c r="J80" s="16"/>
      <c r="K80" s="16"/>
      <c r="L80" s="16"/>
      <c r="M80" s="16"/>
      <c r="N80" s="16"/>
      <c r="O80" s="16"/>
      <c r="P80" s="16"/>
      <c r="Q80" s="16"/>
      <c r="R80" s="16"/>
      <c r="S80" s="16"/>
      <c r="T80" s="16"/>
    </row>
    <row r="81" spans="1:20" x14ac:dyDescent="0.25">
      <c r="A81" s="16"/>
      <c r="B81" s="16"/>
      <c r="C81" s="16"/>
      <c r="D81" s="16"/>
      <c r="E81" s="16"/>
      <c r="F81" s="16"/>
      <c r="G81" s="16"/>
      <c r="H81" s="16"/>
      <c r="I81" s="16"/>
      <c r="J81" s="16"/>
      <c r="K81" s="16"/>
      <c r="L81" s="16"/>
      <c r="M81" s="16"/>
      <c r="N81" s="16"/>
      <c r="O81" s="16"/>
      <c r="P81" s="16"/>
      <c r="Q81" s="16"/>
      <c r="R81" s="16"/>
      <c r="S81" s="16"/>
      <c r="T81" s="16"/>
    </row>
    <row r="82" spans="1:20" x14ac:dyDescent="0.25">
      <c r="A82" s="16"/>
      <c r="B82" s="16"/>
      <c r="C82" s="16"/>
      <c r="D82" s="16"/>
      <c r="E82" s="16"/>
      <c r="F82" s="16"/>
      <c r="G82" s="16"/>
      <c r="H82" s="16"/>
      <c r="I82" s="16"/>
      <c r="J82" s="16"/>
      <c r="K82" s="16"/>
      <c r="L82" s="16"/>
      <c r="M82" s="16"/>
      <c r="N82" s="16"/>
      <c r="O82" s="16"/>
      <c r="P82" s="16"/>
      <c r="Q82" s="16"/>
      <c r="R82" s="16"/>
      <c r="S82" s="16"/>
      <c r="T82" s="16"/>
    </row>
    <row r="83" spans="1:20" x14ac:dyDescent="0.25">
      <c r="A83" s="16"/>
      <c r="B83" s="16"/>
      <c r="C83" s="16"/>
      <c r="D83" s="16"/>
      <c r="E83" s="16"/>
      <c r="F83" s="16"/>
      <c r="G83" s="16"/>
      <c r="H83" s="16"/>
      <c r="I83" s="16"/>
      <c r="J83" s="16"/>
      <c r="K83" s="16"/>
      <c r="L83" s="16"/>
      <c r="M83" s="16"/>
      <c r="N83" s="16"/>
      <c r="O83" s="16"/>
      <c r="P83" s="16"/>
      <c r="Q83" s="16"/>
      <c r="R83" s="16"/>
      <c r="S83" s="16"/>
      <c r="T83" s="16"/>
    </row>
    <row r="84" spans="1:20" x14ac:dyDescent="0.25">
      <c r="A84" s="16"/>
      <c r="B84" s="16"/>
      <c r="C84" s="16"/>
      <c r="D84" s="16"/>
      <c r="E84" s="16"/>
      <c r="F84" s="16"/>
      <c r="G84" s="16"/>
      <c r="H84" s="16"/>
      <c r="I84" s="16"/>
      <c r="J84" s="16"/>
      <c r="K84" s="16"/>
      <c r="L84" s="16"/>
      <c r="M84" s="16"/>
      <c r="N84" s="16"/>
      <c r="O84" s="16"/>
      <c r="P84" s="16"/>
      <c r="Q84" s="16"/>
      <c r="R84" s="16"/>
      <c r="S84" s="16"/>
      <c r="T84" s="16"/>
    </row>
    <row r="85" spans="1:20" x14ac:dyDescent="0.25">
      <c r="A85" s="16"/>
      <c r="B85" s="16"/>
      <c r="C85" s="16"/>
      <c r="D85" s="16"/>
      <c r="E85" s="16"/>
      <c r="F85" s="16"/>
      <c r="G85" s="16"/>
      <c r="H85" s="16"/>
      <c r="I85" s="16"/>
      <c r="J85" s="16"/>
      <c r="K85" s="16"/>
      <c r="L85" s="16"/>
      <c r="M85" s="16"/>
      <c r="N85" s="16"/>
      <c r="O85" s="16"/>
      <c r="P85" s="16"/>
      <c r="Q85" s="16"/>
      <c r="R85" s="16"/>
      <c r="S85" s="16"/>
      <c r="T85" s="16"/>
    </row>
    <row r="86" spans="1:20" x14ac:dyDescent="0.25">
      <c r="A86" s="16"/>
      <c r="B86" s="16"/>
      <c r="C86" s="16"/>
      <c r="D86" s="16"/>
      <c r="E86" s="16"/>
      <c r="F86" s="16"/>
      <c r="G86" s="16"/>
      <c r="H86" s="16"/>
      <c r="I86" s="16"/>
      <c r="J86" s="16"/>
      <c r="K86" s="16"/>
      <c r="L86" s="16"/>
      <c r="M86" s="16"/>
      <c r="N86" s="16"/>
      <c r="O86" s="16"/>
      <c r="P86" s="16"/>
      <c r="Q86" s="16"/>
      <c r="R86" s="16"/>
      <c r="S86" s="16"/>
      <c r="T86" s="16"/>
    </row>
    <row r="87" spans="1:20" x14ac:dyDescent="0.25">
      <c r="A87" s="16"/>
      <c r="B87" s="16"/>
      <c r="C87" s="16"/>
      <c r="D87" s="16"/>
      <c r="E87" s="16"/>
      <c r="F87" s="16"/>
      <c r="G87" s="16"/>
      <c r="H87" s="16"/>
      <c r="I87" s="16"/>
      <c r="J87" s="16"/>
      <c r="K87" s="16"/>
      <c r="L87" s="16"/>
      <c r="M87" s="16"/>
      <c r="N87" s="16"/>
      <c r="O87" s="16"/>
      <c r="P87" s="16"/>
      <c r="Q87" s="16"/>
      <c r="R87" s="16"/>
      <c r="S87" s="16"/>
      <c r="T87" s="16"/>
    </row>
    <row r="88" spans="1:20" x14ac:dyDescent="0.25">
      <c r="A88" s="16"/>
      <c r="B88" s="16"/>
      <c r="C88" s="16"/>
      <c r="D88" s="16"/>
      <c r="E88" s="16"/>
      <c r="F88" s="16"/>
      <c r="G88" s="16"/>
      <c r="H88" s="16"/>
      <c r="I88" s="16"/>
      <c r="J88" s="16"/>
      <c r="K88" s="16"/>
      <c r="L88" s="16"/>
      <c r="M88" s="16"/>
      <c r="N88" s="16"/>
      <c r="O88" s="16"/>
      <c r="P88" s="16"/>
      <c r="Q88" s="16"/>
      <c r="R88" s="16"/>
      <c r="S88" s="16"/>
      <c r="T88" s="16"/>
    </row>
    <row r="89" spans="1:20" x14ac:dyDescent="0.25">
      <c r="A89" s="16"/>
      <c r="B89" s="16"/>
      <c r="C89" s="16"/>
      <c r="D89" s="16"/>
      <c r="E89" s="16"/>
      <c r="F89" s="16"/>
      <c r="G89" s="16"/>
      <c r="H89" s="16"/>
      <c r="I89" s="16"/>
      <c r="J89" s="16"/>
      <c r="K89" s="16"/>
      <c r="L89" s="16"/>
      <c r="M89" s="16"/>
      <c r="N89" s="16"/>
      <c r="O89" s="16"/>
      <c r="P89" s="16"/>
      <c r="Q89" s="16"/>
      <c r="R89" s="16"/>
      <c r="S89" s="16"/>
      <c r="T89" s="16"/>
    </row>
    <row r="90" spans="1:20" x14ac:dyDescent="0.25">
      <c r="A90" s="16"/>
      <c r="B90" s="16"/>
      <c r="C90" s="16"/>
      <c r="D90" s="16"/>
      <c r="E90" s="16"/>
      <c r="F90" s="16"/>
      <c r="G90" s="16"/>
      <c r="H90" s="16"/>
      <c r="I90" s="16"/>
      <c r="J90" s="16"/>
      <c r="K90" s="16"/>
      <c r="L90" s="16"/>
      <c r="M90" s="16"/>
      <c r="N90" s="16"/>
      <c r="O90" s="16"/>
      <c r="P90" s="16"/>
      <c r="Q90" s="16"/>
      <c r="R90" s="16"/>
      <c r="S90" s="16"/>
      <c r="T90" s="16"/>
    </row>
    <row r="91" spans="1:20" x14ac:dyDescent="0.25">
      <c r="A91" s="16"/>
      <c r="B91" s="16"/>
      <c r="C91" s="16"/>
      <c r="D91" s="16"/>
      <c r="E91" s="16"/>
      <c r="F91" s="16"/>
      <c r="G91" s="16"/>
      <c r="H91" s="16"/>
      <c r="I91" s="16"/>
      <c r="J91" s="16"/>
      <c r="K91" s="16"/>
      <c r="L91" s="16"/>
      <c r="M91" s="16"/>
      <c r="N91" s="16"/>
      <c r="O91" s="16"/>
      <c r="P91" s="16"/>
      <c r="Q91" s="16"/>
      <c r="R91" s="16"/>
      <c r="S91" s="16"/>
      <c r="T91" s="16"/>
    </row>
    <row r="92" spans="1:20" x14ac:dyDescent="0.25">
      <c r="A92" s="16"/>
      <c r="B92" s="16"/>
      <c r="C92" s="16"/>
      <c r="D92" s="16"/>
      <c r="E92" s="16"/>
      <c r="F92" s="16"/>
      <c r="G92" s="16"/>
      <c r="H92" s="16"/>
      <c r="I92" s="16"/>
      <c r="J92" s="16"/>
      <c r="K92" s="16"/>
      <c r="L92" s="16"/>
      <c r="M92" s="16"/>
      <c r="N92" s="16"/>
      <c r="O92" s="16"/>
      <c r="P92" s="16"/>
      <c r="Q92" s="16"/>
      <c r="R92" s="16"/>
      <c r="S92" s="16"/>
      <c r="T92" s="16"/>
    </row>
    <row r="93" spans="1:20" x14ac:dyDescent="0.25">
      <c r="A93" s="16"/>
      <c r="B93" s="16"/>
      <c r="C93" s="16"/>
      <c r="D93" s="16"/>
      <c r="E93" s="16"/>
      <c r="F93" s="16"/>
      <c r="G93" s="16"/>
      <c r="H93" s="16"/>
      <c r="I93" s="16"/>
      <c r="J93" s="16"/>
      <c r="K93" s="16"/>
      <c r="L93" s="16"/>
      <c r="M93" s="16"/>
      <c r="N93" s="16"/>
      <c r="O93" s="16"/>
      <c r="P93" s="16"/>
      <c r="Q93" s="16"/>
      <c r="R93" s="16"/>
      <c r="S93" s="16"/>
      <c r="T93" s="16"/>
    </row>
    <row r="94" spans="1:20" x14ac:dyDescent="0.25">
      <c r="A94" s="16"/>
      <c r="B94" s="16"/>
      <c r="C94" s="16"/>
      <c r="D94" s="16"/>
      <c r="E94" s="16"/>
      <c r="F94" s="16"/>
      <c r="G94" s="16"/>
      <c r="H94" s="16"/>
      <c r="I94" s="16"/>
      <c r="J94" s="16"/>
      <c r="K94" s="16"/>
      <c r="L94" s="16"/>
      <c r="M94" s="16"/>
      <c r="N94" s="16"/>
      <c r="O94" s="16"/>
      <c r="P94" s="16"/>
      <c r="Q94" s="16"/>
      <c r="R94" s="16"/>
      <c r="S94" s="16"/>
      <c r="T94" s="16"/>
    </row>
    <row r="95" spans="1:20" x14ac:dyDescent="0.25">
      <c r="A95" s="16"/>
      <c r="B95" s="16"/>
      <c r="C95" s="16"/>
      <c r="D95" s="16"/>
      <c r="E95" s="16"/>
      <c r="F95" s="16"/>
      <c r="G95" s="16"/>
      <c r="H95" s="16"/>
      <c r="I95" s="16"/>
      <c r="J95" s="16"/>
      <c r="K95" s="16"/>
      <c r="L95" s="16"/>
      <c r="M95" s="16"/>
      <c r="N95" s="16"/>
      <c r="O95" s="16"/>
      <c r="P95" s="16"/>
      <c r="Q95" s="16"/>
      <c r="R95" s="16"/>
      <c r="S95" s="16"/>
      <c r="T95" s="16"/>
    </row>
    <row r="96" spans="1:20" x14ac:dyDescent="0.25">
      <c r="A96" s="16"/>
      <c r="B96" s="16"/>
      <c r="C96" s="16"/>
      <c r="D96" s="16"/>
      <c r="E96" s="16"/>
      <c r="F96" s="16"/>
      <c r="G96" s="16"/>
      <c r="H96" s="16"/>
      <c r="I96" s="16"/>
      <c r="J96" s="16"/>
      <c r="K96" s="16"/>
      <c r="L96" s="16"/>
      <c r="M96" s="16"/>
      <c r="N96" s="16"/>
      <c r="O96" s="16"/>
      <c r="P96" s="16"/>
      <c r="Q96" s="16"/>
      <c r="R96" s="16"/>
      <c r="S96" s="16"/>
      <c r="T96" s="16"/>
    </row>
    <row r="97" spans="1:20" x14ac:dyDescent="0.25">
      <c r="A97" s="16"/>
      <c r="B97" s="16"/>
      <c r="C97" s="16"/>
      <c r="D97" s="16"/>
      <c r="E97" s="16"/>
      <c r="F97" s="16"/>
      <c r="G97" s="16"/>
      <c r="H97" s="16"/>
      <c r="I97" s="16"/>
      <c r="J97" s="16"/>
      <c r="K97" s="16"/>
      <c r="L97" s="16"/>
      <c r="M97" s="16"/>
      <c r="N97" s="16"/>
      <c r="O97" s="16"/>
      <c r="P97" s="16"/>
      <c r="Q97" s="16"/>
      <c r="R97" s="16"/>
      <c r="S97" s="16"/>
      <c r="T97" s="16"/>
    </row>
    <row r="98" spans="1:20" x14ac:dyDescent="0.25">
      <c r="A98" s="16"/>
      <c r="B98" s="16"/>
      <c r="C98" s="16"/>
      <c r="D98" s="16"/>
      <c r="E98" s="16"/>
      <c r="F98" s="16"/>
      <c r="G98" s="16"/>
      <c r="H98" s="16"/>
      <c r="I98" s="16"/>
      <c r="J98" s="16"/>
      <c r="K98" s="16"/>
      <c r="L98" s="16"/>
      <c r="M98" s="16"/>
      <c r="N98" s="16"/>
      <c r="O98" s="16"/>
      <c r="P98" s="16"/>
      <c r="Q98" s="16"/>
      <c r="R98" s="16"/>
      <c r="S98" s="16"/>
      <c r="T98" s="16"/>
    </row>
    <row r="99" spans="1:20" x14ac:dyDescent="0.25">
      <c r="A99" s="16"/>
      <c r="B99" s="16"/>
      <c r="C99" s="16"/>
      <c r="D99" s="16"/>
      <c r="E99" s="16"/>
      <c r="F99" s="16"/>
      <c r="G99" s="16"/>
      <c r="H99" s="16"/>
      <c r="I99" s="16"/>
      <c r="J99" s="16"/>
      <c r="K99" s="16"/>
      <c r="L99" s="16"/>
      <c r="M99" s="16"/>
      <c r="N99" s="16"/>
      <c r="O99" s="16"/>
      <c r="P99" s="16"/>
      <c r="Q99" s="16"/>
      <c r="R99" s="16"/>
      <c r="S99" s="16"/>
      <c r="T99" s="16"/>
    </row>
    <row r="100" spans="1:20" x14ac:dyDescent="0.25">
      <c r="A100" s="16"/>
      <c r="B100" s="16"/>
      <c r="C100" s="16"/>
      <c r="D100" s="16"/>
      <c r="E100" s="16"/>
      <c r="F100" s="16"/>
      <c r="G100" s="16"/>
      <c r="H100" s="16"/>
      <c r="I100" s="16"/>
      <c r="J100" s="16"/>
      <c r="K100" s="16"/>
      <c r="L100" s="16"/>
      <c r="M100" s="16"/>
      <c r="N100" s="16"/>
      <c r="O100" s="16"/>
      <c r="P100" s="16"/>
      <c r="Q100" s="16"/>
      <c r="R100" s="16"/>
      <c r="S100" s="16"/>
      <c r="T100" s="16"/>
    </row>
    <row r="101" spans="1:20" x14ac:dyDescent="0.25">
      <c r="A101" s="16"/>
      <c r="B101" s="16"/>
      <c r="C101" s="16"/>
      <c r="D101" s="16"/>
      <c r="E101" s="16"/>
      <c r="F101" s="16"/>
      <c r="G101" s="16"/>
      <c r="H101" s="16"/>
      <c r="I101" s="16"/>
      <c r="J101" s="16"/>
      <c r="K101" s="16"/>
      <c r="L101" s="16"/>
      <c r="M101" s="16"/>
      <c r="N101" s="16"/>
      <c r="O101" s="16"/>
      <c r="P101" s="16"/>
      <c r="Q101" s="16"/>
      <c r="R101" s="16"/>
      <c r="S101" s="16"/>
      <c r="T101" s="16"/>
    </row>
    <row r="102" spans="1:20" x14ac:dyDescent="0.25">
      <c r="A102" s="16"/>
      <c r="B102" s="16"/>
      <c r="C102" s="16"/>
      <c r="D102" s="16"/>
      <c r="E102" s="16"/>
      <c r="F102" s="16"/>
      <c r="G102" s="16"/>
      <c r="H102" s="16"/>
      <c r="I102" s="16"/>
      <c r="J102" s="16"/>
      <c r="K102" s="16"/>
      <c r="L102" s="16"/>
      <c r="M102" s="16"/>
      <c r="N102" s="16"/>
      <c r="O102" s="16"/>
      <c r="P102" s="16"/>
      <c r="Q102" s="16"/>
      <c r="R102" s="16"/>
      <c r="S102" s="16"/>
      <c r="T102" s="16"/>
    </row>
    <row r="103" spans="1:20" x14ac:dyDescent="0.25">
      <c r="A103" s="16"/>
      <c r="B103" s="16"/>
      <c r="C103" s="16"/>
      <c r="D103" s="16"/>
      <c r="E103" s="16"/>
      <c r="F103" s="16"/>
      <c r="G103" s="16"/>
      <c r="H103" s="16"/>
      <c r="I103" s="16"/>
      <c r="J103" s="16"/>
      <c r="K103" s="16"/>
      <c r="L103" s="16"/>
      <c r="M103" s="16"/>
      <c r="N103" s="16"/>
      <c r="O103" s="16"/>
      <c r="P103" s="16"/>
      <c r="Q103" s="16"/>
      <c r="R103" s="16"/>
      <c r="S103" s="16"/>
      <c r="T103" s="16"/>
    </row>
    <row r="104" spans="1:20" x14ac:dyDescent="0.25">
      <c r="A104" s="16"/>
      <c r="B104" s="16"/>
      <c r="C104" s="16"/>
      <c r="D104" s="16"/>
      <c r="E104" s="16"/>
      <c r="F104" s="16"/>
      <c r="G104" s="16"/>
      <c r="H104" s="16"/>
      <c r="I104" s="16"/>
      <c r="J104" s="16"/>
      <c r="K104" s="16"/>
      <c r="L104" s="16"/>
      <c r="M104" s="16"/>
      <c r="N104" s="16"/>
      <c r="O104" s="16"/>
      <c r="P104" s="16"/>
      <c r="Q104" s="16"/>
      <c r="R104" s="16"/>
      <c r="S104" s="16"/>
      <c r="T104" s="16"/>
    </row>
    <row r="105" spans="1:20" x14ac:dyDescent="0.25">
      <c r="A105" s="16"/>
      <c r="B105" s="16"/>
      <c r="C105" s="16"/>
      <c r="D105" s="16"/>
      <c r="E105" s="16"/>
      <c r="F105" s="16"/>
      <c r="G105" s="16"/>
      <c r="H105" s="16"/>
      <c r="I105" s="16"/>
      <c r="J105" s="16"/>
      <c r="K105" s="16"/>
      <c r="L105" s="16"/>
      <c r="M105" s="16"/>
      <c r="N105" s="16"/>
      <c r="O105" s="16"/>
      <c r="P105" s="16"/>
      <c r="Q105" s="16"/>
      <c r="R105" s="16"/>
      <c r="S105" s="16"/>
      <c r="T105" s="16"/>
    </row>
    <row r="106" spans="1:20" x14ac:dyDescent="0.25">
      <c r="A106" s="16"/>
      <c r="B106" s="16"/>
      <c r="C106" s="16"/>
      <c r="D106" s="16"/>
      <c r="E106" s="16"/>
      <c r="F106" s="16"/>
      <c r="G106" s="16"/>
      <c r="H106" s="16"/>
      <c r="I106" s="16"/>
      <c r="J106" s="16"/>
      <c r="K106" s="16"/>
      <c r="L106" s="16"/>
      <c r="M106" s="16"/>
      <c r="N106" s="16"/>
      <c r="O106" s="16"/>
      <c r="P106" s="16"/>
      <c r="Q106" s="16"/>
      <c r="R106" s="16"/>
      <c r="S106" s="16"/>
      <c r="T106" s="16"/>
    </row>
    <row r="107" spans="1:20" x14ac:dyDescent="0.25">
      <c r="A107" s="16"/>
      <c r="B107" s="16"/>
      <c r="C107" s="16"/>
      <c r="D107" s="16"/>
      <c r="E107" s="16"/>
      <c r="F107" s="16"/>
      <c r="G107" s="16"/>
      <c r="H107" s="16"/>
      <c r="I107" s="16"/>
      <c r="J107" s="16"/>
      <c r="K107" s="16"/>
      <c r="L107" s="16"/>
      <c r="M107" s="16"/>
      <c r="N107" s="16"/>
      <c r="O107" s="16"/>
      <c r="P107" s="16"/>
      <c r="Q107" s="16"/>
      <c r="R107" s="16"/>
      <c r="S107" s="16"/>
      <c r="T107" s="16"/>
    </row>
    <row r="108" spans="1:20" x14ac:dyDescent="0.25">
      <c r="A108" s="16"/>
      <c r="B108" s="16"/>
      <c r="C108" s="16"/>
      <c r="D108" s="16"/>
      <c r="E108" s="16"/>
      <c r="F108" s="16"/>
      <c r="G108" s="16"/>
      <c r="H108" s="16"/>
      <c r="I108" s="16"/>
      <c r="J108" s="16"/>
      <c r="K108" s="16"/>
      <c r="L108" s="16"/>
      <c r="M108" s="16"/>
      <c r="N108" s="16"/>
      <c r="O108" s="16"/>
      <c r="P108" s="16"/>
      <c r="Q108" s="16"/>
      <c r="R108" s="16"/>
      <c r="S108" s="16"/>
      <c r="T108" s="16"/>
    </row>
    <row r="109" spans="1:20" x14ac:dyDescent="0.25">
      <c r="A109" s="16"/>
      <c r="B109" s="16"/>
      <c r="C109" s="16"/>
      <c r="D109" s="16"/>
      <c r="E109" s="16"/>
      <c r="F109" s="16"/>
      <c r="G109" s="16"/>
      <c r="H109" s="16"/>
      <c r="I109" s="16"/>
      <c r="J109" s="16"/>
      <c r="K109" s="16"/>
      <c r="L109" s="16"/>
      <c r="M109" s="16"/>
      <c r="N109" s="16"/>
      <c r="O109" s="16"/>
      <c r="P109" s="16"/>
      <c r="Q109" s="16"/>
      <c r="R109" s="16"/>
      <c r="S109" s="16"/>
      <c r="T109" s="16"/>
    </row>
    <row r="110" spans="1:20" x14ac:dyDescent="0.25">
      <c r="A110" s="16"/>
      <c r="B110" s="16"/>
      <c r="C110" s="16"/>
      <c r="D110" s="16"/>
      <c r="E110" s="16"/>
      <c r="F110" s="16"/>
      <c r="G110" s="16"/>
      <c r="H110" s="16"/>
      <c r="I110" s="16"/>
      <c r="J110" s="16"/>
      <c r="K110" s="16"/>
      <c r="L110" s="16"/>
      <c r="M110" s="16"/>
      <c r="N110" s="16"/>
      <c r="O110" s="16"/>
      <c r="P110" s="16"/>
      <c r="Q110" s="16"/>
      <c r="R110" s="16"/>
      <c r="S110" s="16"/>
      <c r="T110" s="16"/>
    </row>
    <row r="111" spans="1:20" x14ac:dyDescent="0.25">
      <c r="A111" s="16"/>
      <c r="B111" s="16"/>
      <c r="C111" s="16"/>
      <c r="D111" s="16"/>
      <c r="E111" s="16"/>
      <c r="F111" s="16"/>
      <c r="G111" s="16"/>
      <c r="H111" s="16"/>
      <c r="I111" s="16"/>
      <c r="J111" s="16"/>
      <c r="K111" s="16"/>
      <c r="L111" s="16"/>
      <c r="M111" s="16"/>
      <c r="N111" s="16"/>
      <c r="O111" s="16"/>
      <c r="P111" s="16"/>
      <c r="Q111" s="16"/>
      <c r="R111" s="16"/>
      <c r="S111" s="16"/>
      <c r="T111" s="16"/>
    </row>
    <row r="112" spans="1:20" x14ac:dyDescent="0.25">
      <c r="A112" s="16"/>
      <c r="B112" s="16"/>
      <c r="C112" s="16"/>
      <c r="D112" s="16"/>
      <c r="E112" s="16"/>
      <c r="F112" s="16"/>
      <c r="G112" s="16"/>
      <c r="H112" s="16"/>
      <c r="I112" s="16"/>
      <c r="J112" s="16"/>
      <c r="K112" s="16"/>
      <c r="L112" s="16"/>
      <c r="M112" s="16"/>
      <c r="N112" s="16"/>
      <c r="O112" s="16"/>
      <c r="P112" s="16"/>
      <c r="Q112" s="16"/>
      <c r="R112" s="16"/>
      <c r="S112" s="16"/>
      <c r="T112" s="16"/>
    </row>
    <row r="113" spans="1:20" x14ac:dyDescent="0.25">
      <c r="A113" s="16"/>
      <c r="B113" s="16"/>
      <c r="C113" s="16"/>
      <c r="D113" s="16"/>
      <c r="E113" s="16"/>
      <c r="F113" s="16"/>
      <c r="G113" s="16"/>
      <c r="H113" s="16"/>
      <c r="I113" s="16"/>
      <c r="J113" s="16"/>
      <c r="K113" s="16"/>
      <c r="L113" s="16"/>
      <c r="M113" s="16"/>
      <c r="N113" s="16"/>
      <c r="O113" s="16"/>
      <c r="P113" s="16"/>
      <c r="Q113" s="16"/>
      <c r="R113" s="16"/>
      <c r="S113" s="16"/>
      <c r="T113" s="16"/>
    </row>
    <row r="114" spans="1:20" x14ac:dyDescent="0.25">
      <c r="A114" s="16"/>
      <c r="B114" s="16"/>
      <c r="C114" s="16"/>
      <c r="D114" s="16"/>
      <c r="E114" s="16"/>
      <c r="F114" s="16"/>
      <c r="G114" s="16"/>
      <c r="H114" s="16"/>
      <c r="I114" s="16"/>
      <c r="J114" s="16"/>
      <c r="K114" s="16"/>
      <c r="L114" s="16"/>
      <c r="M114" s="16"/>
      <c r="N114" s="16"/>
      <c r="O114" s="16"/>
      <c r="P114" s="16"/>
      <c r="Q114" s="16"/>
      <c r="R114" s="16"/>
      <c r="S114" s="16"/>
      <c r="T114" s="16"/>
    </row>
    <row r="115" spans="1:20" x14ac:dyDescent="0.25">
      <c r="A115" s="16"/>
      <c r="B115" s="16"/>
      <c r="C115" s="16"/>
      <c r="D115" s="16"/>
      <c r="E115" s="16"/>
      <c r="F115" s="16"/>
      <c r="G115" s="16"/>
      <c r="H115" s="16"/>
      <c r="I115" s="16"/>
      <c r="J115" s="16"/>
      <c r="K115" s="16"/>
      <c r="L115" s="16"/>
      <c r="M115" s="16"/>
      <c r="N115" s="16"/>
      <c r="O115" s="16"/>
      <c r="P115" s="16"/>
      <c r="Q115" s="16"/>
      <c r="R115" s="16"/>
      <c r="S115" s="16"/>
      <c r="T115" s="16"/>
    </row>
    <row r="116" spans="1:20" x14ac:dyDescent="0.25">
      <c r="A116" s="16"/>
      <c r="B116" s="16"/>
      <c r="C116" s="16"/>
      <c r="D116" s="16"/>
      <c r="E116" s="16"/>
      <c r="F116" s="16"/>
      <c r="G116" s="16"/>
      <c r="H116" s="16"/>
      <c r="I116" s="16"/>
      <c r="J116" s="16"/>
      <c r="K116" s="16"/>
      <c r="L116" s="16"/>
      <c r="M116" s="16"/>
      <c r="N116" s="16"/>
      <c r="O116" s="16"/>
      <c r="P116" s="16"/>
      <c r="Q116" s="16"/>
      <c r="R116" s="16"/>
      <c r="S116" s="16"/>
      <c r="T116" s="16"/>
    </row>
    <row r="117" spans="1:20" x14ac:dyDescent="0.25">
      <c r="A117" s="16"/>
      <c r="B117" s="16"/>
      <c r="C117" s="16"/>
      <c r="D117" s="16"/>
      <c r="E117" s="16"/>
      <c r="F117" s="16"/>
      <c r="G117" s="16"/>
      <c r="H117" s="16"/>
      <c r="I117" s="16"/>
      <c r="J117" s="16"/>
      <c r="K117" s="16"/>
      <c r="L117" s="16"/>
      <c r="M117" s="16"/>
      <c r="N117" s="16"/>
      <c r="O117" s="16"/>
      <c r="P117" s="16"/>
      <c r="Q117" s="16"/>
      <c r="R117" s="16"/>
      <c r="S117" s="16"/>
      <c r="T117" s="16"/>
    </row>
    <row r="118" spans="1:20" x14ac:dyDescent="0.25">
      <c r="A118" s="16"/>
      <c r="B118" s="16"/>
      <c r="C118" s="16"/>
      <c r="D118" s="16"/>
      <c r="E118" s="16"/>
      <c r="F118" s="16"/>
      <c r="G118" s="16"/>
      <c r="H118" s="16"/>
      <c r="I118" s="16"/>
      <c r="J118" s="16"/>
      <c r="K118" s="16"/>
      <c r="L118" s="16"/>
      <c r="M118" s="16"/>
      <c r="N118" s="16"/>
      <c r="O118" s="16"/>
      <c r="P118" s="16"/>
      <c r="Q118" s="16"/>
      <c r="R118" s="16"/>
      <c r="S118" s="16"/>
      <c r="T118" s="16"/>
    </row>
    <row r="119" spans="1:20" x14ac:dyDescent="0.25">
      <c r="A119" s="16"/>
      <c r="B119" s="16"/>
      <c r="C119" s="16"/>
      <c r="D119" s="16"/>
      <c r="E119" s="16"/>
      <c r="F119" s="16"/>
      <c r="G119" s="16"/>
      <c r="H119" s="16"/>
      <c r="I119" s="16"/>
      <c r="J119" s="16"/>
      <c r="K119" s="16"/>
      <c r="L119" s="16"/>
      <c r="M119" s="16"/>
      <c r="N119" s="16"/>
      <c r="O119" s="16"/>
      <c r="P119" s="16"/>
      <c r="Q119" s="16"/>
      <c r="R119" s="16"/>
      <c r="S119" s="16"/>
      <c r="T119" s="16"/>
    </row>
    <row r="120" spans="1:20" x14ac:dyDescent="0.25">
      <c r="A120" s="16"/>
      <c r="B120" s="16"/>
      <c r="C120" s="16"/>
      <c r="D120" s="16"/>
      <c r="E120" s="16"/>
      <c r="F120" s="16"/>
      <c r="G120" s="16"/>
      <c r="H120" s="16"/>
      <c r="I120" s="16"/>
      <c r="J120" s="16"/>
      <c r="K120" s="16"/>
      <c r="L120" s="16"/>
      <c r="M120" s="16"/>
      <c r="N120" s="16"/>
      <c r="O120" s="16"/>
      <c r="P120" s="16"/>
      <c r="Q120" s="16"/>
      <c r="R120" s="16"/>
      <c r="S120" s="16"/>
      <c r="T120" s="16"/>
    </row>
    <row r="121" spans="1:20" x14ac:dyDescent="0.25">
      <c r="A121" s="16"/>
      <c r="B121" s="16"/>
      <c r="C121" s="16"/>
      <c r="D121" s="16"/>
      <c r="E121" s="16"/>
      <c r="F121" s="16"/>
      <c r="G121" s="16"/>
      <c r="H121" s="16"/>
      <c r="I121" s="16"/>
      <c r="J121" s="16"/>
      <c r="K121" s="16"/>
      <c r="L121" s="16"/>
      <c r="M121" s="16"/>
      <c r="N121" s="16"/>
      <c r="O121" s="16"/>
      <c r="P121" s="16"/>
      <c r="Q121" s="16"/>
      <c r="R121" s="16"/>
      <c r="S121" s="16"/>
      <c r="T121" s="16"/>
    </row>
    <row r="122" spans="1:20" x14ac:dyDescent="0.25">
      <c r="A122" s="16"/>
      <c r="B122" s="16"/>
      <c r="C122" s="16"/>
      <c r="D122" s="16"/>
      <c r="E122" s="16"/>
      <c r="F122" s="16"/>
      <c r="G122" s="16"/>
      <c r="H122" s="16"/>
      <c r="I122" s="16"/>
      <c r="J122" s="16"/>
      <c r="K122" s="16"/>
      <c r="L122" s="16"/>
      <c r="M122" s="16"/>
      <c r="N122" s="16"/>
      <c r="O122" s="16"/>
      <c r="P122" s="16"/>
      <c r="Q122" s="16"/>
      <c r="R122" s="16"/>
      <c r="S122" s="16"/>
      <c r="T122" s="16"/>
    </row>
    <row r="123" spans="1:20" x14ac:dyDescent="0.25">
      <c r="A123" s="16"/>
      <c r="B123" s="16"/>
      <c r="C123" s="16"/>
      <c r="D123" s="16"/>
      <c r="E123" s="16"/>
      <c r="F123" s="16"/>
      <c r="G123" s="16"/>
      <c r="H123" s="16"/>
      <c r="I123" s="16"/>
      <c r="J123" s="16"/>
      <c r="K123" s="16"/>
      <c r="L123" s="16"/>
      <c r="M123" s="16"/>
      <c r="N123" s="16"/>
      <c r="O123" s="16"/>
      <c r="P123" s="16"/>
      <c r="Q123" s="16"/>
      <c r="R123" s="16"/>
      <c r="S123" s="16"/>
      <c r="T123" s="16"/>
    </row>
    <row r="124" spans="1:20" x14ac:dyDescent="0.25">
      <c r="A124" s="16"/>
      <c r="B124" s="16"/>
      <c r="C124" s="16"/>
      <c r="D124" s="16"/>
      <c r="E124" s="16"/>
      <c r="F124" s="16"/>
      <c r="G124" s="16"/>
      <c r="H124" s="16"/>
      <c r="I124" s="16"/>
      <c r="J124" s="16"/>
      <c r="K124" s="16"/>
      <c r="L124" s="16"/>
      <c r="M124" s="16"/>
      <c r="N124" s="16"/>
      <c r="O124" s="16"/>
      <c r="P124" s="16"/>
      <c r="Q124" s="16"/>
      <c r="R124" s="16"/>
      <c r="S124" s="16"/>
      <c r="T124" s="16"/>
    </row>
    <row r="125" spans="1:20" x14ac:dyDescent="0.25">
      <c r="A125" s="16"/>
      <c r="B125" s="16"/>
      <c r="C125" s="16"/>
      <c r="D125" s="16"/>
      <c r="E125" s="16"/>
      <c r="F125" s="16"/>
      <c r="G125" s="16"/>
      <c r="H125" s="16"/>
      <c r="I125" s="16"/>
      <c r="J125" s="16"/>
      <c r="K125" s="16"/>
      <c r="L125" s="16"/>
      <c r="M125" s="16"/>
      <c r="N125" s="16"/>
      <c r="O125" s="16"/>
      <c r="P125" s="16"/>
      <c r="Q125" s="16"/>
      <c r="R125" s="16"/>
      <c r="S125" s="16"/>
      <c r="T125" s="16"/>
    </row>
    <row r="126" spans="1:20" x14ac:dyDescent="0.25">
      <c r="A126" s="16"/>
      <c r="B126" s="16"/>
      <c r="C126" s="16"/>
      <c r="D126" s="16"/>
      <c r="E126" s="16"/>
      <c r="F126" s="16"/>
      <c r="G126" s="16"/>
      <c r="H126" s="16"/>
      <c r="I126" s="16"/>
      <c r="J126" s="16"/>
      <c r="K126" s="16"/>
      <c r="L126" s="16"/>
      <c r="M126" s="16"/>
      <c r="N126" s="16"/>
      <c r="O126" s="16"/>
      <c r="P126" s="16"/>
      <c r="Q126" s="16"/>
      <c r="R126" s="16"/>
      <c r="S126" s="16"/>
      <c r="T126" s="16"/>
    </row>
    <row r="127" spans="1:20" x14ac:dyDescent="0.25">
      <c r="A127" s="16"/>
      <c r="B127" s="16"/>
      <c r="C127" s="16"/>
      <c r="D127" s="16"/>
      <c r="E127" s="16"/>
      <c r="F127" s="16"/>
      <c r="G127" s="16"/>
      <c r="H127" s="16"/>
      <c r="I127" s="16"/>
      <c r="J127" s="16"/>
      <c r="K127" s="16"/>
      <c r="L127" s="16"/>
      <c r="M127" s="16"/>
      <c r="N127" s="16"/>
      <c r="O127" s="16"/>
      <c r="P127" s="16"/>
      <c r="Q127" s="16"/>
      <c r="R127" s="16"/>
      <c r="S127" s="16"/>
      <c r="T127" s="16"/>
    </row>
    <row r="128" spans="1:20" x14ac:dyDescent="0.25">
      <c r="A128" s="16"/>
      <c r="B128" s="16"/>
      <c r="C128" s="16"/>
      <c r="D128" s="16"/>
      <c r="E128" s="16"/>
      <c r="F128" s="16"/>
      <c r="G128" s="16"/>
      <c r="H128" s="16"/>
      <c r="I128" s="16"/>
      <c r="J128" s="16"/>
      <c r="K128" s="16"/>
      <c r="L128" s="16"/>
      <c r="M128" s="16"/>
      <c r="N128" s="16"/>
      <c r="O128" s="16"/>
      <c r="P128" s="16"/>
      <c r="Q128" s="16"/>
      <c r="R128" s="16"/>
      <c r="S128" s="16"/>
      <c r="T128" s="16"/>
    </row>
    <row r="129" spans="1:20" x14ac:dyDescent="0.25">
      <c r="A129" s="16"/>
      <c r="B129" s="16"/>
      <c r="C129" s="16"/>
      <c r="D129" s="16"/>
      <c r="E129" s="16"/>
      <c r="F129" s="16"/>
      <c r="G129" s="16"/>
      <c r="H129" s="16"/>
      <c r="I129" s="16"/>
      <c r="J129" s="16"/>
      <c r="K129" s="16"/>
      <c r="L129" s="16"/>
      <c r="M129" s="16"/>
      <c r="N129" s="16"/>
      <c r="O129" s="16"/>
      <c r="P129" s="16"/>
      <c r="Q129" s="16"/>
      <c r="R129" s="16"/>
      <c r="S129" s="16"/>
      <c r="T129" s="16"/>
    </row>
    <row r="130" spans="1:20" x14ac:dyDescent="0.25">
      <c r="A130" s="16"/>
      <c r="B130" s="16"/>
      <c r="C130" s="16"/>
      <c r="D130" s="16"/>
      <c r="E130" s="16"/>
      <c r="F130" s="16"/>
      <c r="G130" s="16"/>
      <c r="H130" s="16"/>
      <c r="I130" s="16"/>
      <c r="J130" s="16"/>
      <c r="K130" s="16"/>
      <c r="L130" s="16"/>
      <c r="M130" s="16"/>
      <c r="N130" s="16"/>
      <c r="O130" s="16"/>
      <c r="P130" s="16"/>
      <c r="Q130" s="16"/>
      <c r="R130" s="16"/>
      <c r="S130" s="16"/>
      <c r="T130" s="16"/>
    </row>
    <row r="131" spans="1:20" x14ac:dyDescent="0.25">
      <c r="A131" s="16"/>
      <c r="B131" s="16"/>
      <c r="C131" s="16"/>
      <c r="D131" s="16"/>
      <c r="E131" s="16"/>
      <c r="F131" s="16"/>
      <c r="G131" s="16"/>
      <c r="H131" s="16"/>
      <c r="I131" s="16"/>
      <c r="J131" s="16"/>
      <c r="K131" s="16"/>
      <c r="L131" s="16"/>
      <c r="M131" s="16"/>
      <c r="N131" s="16"/>
      <c r="O131" s="16"/>
      <c r="P131" s="16"/>
      <c r="Q131" s="16"/>
      <c r="R131" s="16"/>
      <c r="S131" s="16"/>
      <c r="T131" s="16"/>
    </row>
    <row r="132" spans="1:20" x14ac:dyDescent="0.25">
      <c r="A132" s="16"/>
      <c r="B132" s="16"/>
      <c r="C132" s="16"/>
      <c r="D132" s="16"/>
      <c r="E132" s="16"/>
      <c r="F132" s="16"/>
      <c r="G132" s="16"/>
      <c r="H132" s="16"/>
      <c r="I132" s="16"/>
      <c r="J132" s="16"/>
      <c r="K132" s="16"/>
      <c r="L132" s="16"/>
      <c r="M132" s="16"/>
      <c r="N132" s="16"/>
      <c r="O132" s="16"/>
      <c r="P132" s="16"/>
      <c r="Q132" s="16"/>
      <c r="R132" s="16"/>
      <c r="S132" s="16"/>
      <c r="T132" s="16"/>
    </row>
    <row r="133" spans="1:20" x14ac:dyDescent="0.25">
      <c r="A133" s="16"/>
      <c r="B133" s="16"/>
      <c r="C133" s="16"/>
      <c r="D133" s="16"/>
      <c r="E133" s="16"/>
      <c r="F133" s="16"/>
      <c r="G133" s="16"/>
      <c r="H133" s="16"/>
      <c r="I133" s="16"/>
      <c r="J133" s="16"/>
      <c r="K133" s="16"/>
      <c r="L133" s="16"/>
      <c r="M133" s="16"/>
      <c r="N133" s="16"/>
      <c r="O133" s="16"/>
      <c r="P133" s="16"/>
      <c r="Q133" s="16"/>
      <c r="R133" s="16"/>
      <c r="S133" s="16"/>
      <c r="T133" s="16"/>
    </row>
    <row r="134" spans="1:20" x14ac:dyDescent="0.25">
      <c r="A134" s="16"/>
      <c r="B134" s="16"/>
      <c r="C134" s="16"/>
      <c r="D134" s="16"/>
      <c r="E134" s="16"/>
      <c r="F134" s="16"/>
      <c r="G134" s="16"/>
      <c r="H134" s="16"/>
      <c r="I134" s="16"/>
      <c r="J134" s="16"/>
      <c r="K134" s="16"/>
      <c r="L134" s="16"/>
      <c r="M134" s="16"/>
      <c r="N134" s="16"/>
      <c r="O134" s="16"/>
      <c r="P134" s="16"/>
      <c r="Q134" s="16"/>
      <c r="R134" s="16"/>
      <c r="S134" s="16"/>
      <c r="T134" s="16"/>
    </row>
    <row r="135" spans="1:20" x14ac:dyDescent="0.25">
      <c r="A135" s="16"/>
      <c r="B135" s="16"/>
      <c r="C135" s="16"/>
      <c r="D135" s="16"/>
      <c r="E135" s="16"/>
      <c r="F135" s="16"/>
      <c r="G135" s="16"/>
      <c r="H135" s="16"/>
      <c r="I135" s="16"/>
      <c r="J135" s="16"/>
      <c r="K135" s="16"/>
      <c r="L135" s="16"/>
      <c r="M135" s="16"/>
      <c r="N135" s="16"/>
      <c r="O135" s="16"/>
      <c r="P135" s="16"/>
      <c r="Q135" s="16"/>
      <c r="R135" s="16"/>
      <c r="S135" s="16"/>
      <c r="T135" s="16"/>
    </row>
    <row r="136" spans="1:20" x14ac:dyDescent="0.25">
      <c r="A136" s="16"/>
      <c r="B136" s="16"/>
      <c r="C136" s="16"/>
      <c r="D136" s="16"/>
      <c r="E136" s="16"/>
      <c r="F136" s="16"/>
      <c r="G136" s="16"/>
      <c r="H136" s="16"/>
      <c r="I136" s="16"/>
      <c r="J136" s="16"/>
      <c r="K136" s="16"/>
      <c r="L136" s="16"/>
      <c r="M136" s="16"/>
      <c r="N136" s="16"/>
      <c r="O136" s="16"/>
      <c r="P136" s="16"/>
      <c r="Q136" s="16"/>
      <c r="R136" s="16"/>
      <c r="S136" s="16"/>
      <c r="T136" s="16"/>
    </row>
    <row r="137" spans="1:20" x14ac:dyDescent="0.25">
      <c r="A137" s="16"/>
      <c r="B137" s="16"/>
      <c r="C137" s="16"/>
      <c r="D137" s="16"/>
      <c r="E137" s="16"/>
      <c r="F137" s="16"/>
      <c r="G137" s="16"/>
      <c r="H137" s="16"/>
      <c r="I137" s="16"/>
      <c r="J137" s="16"/>
      <c r="K137" s="16"/>
      <c r="L137" s="16"/>
      <c r="M137" s="16"/>
      <c r="N137" s="16"/>
      <c r="O137" s="16"/>
      <c r="P137" s="16"/>
      <c r="Q137" s="16"/>
      <c r="R137" s="16"/>
      <c r="S137" s="16"/>
      <c r="T137" s="16"/>
    </row>
    <row r="138" spans="1:20" x14ac:dyDescent="0.25">
      <c r="A138" s="16"/>
      <c r="B138" s="16"/>
      <c r="C138" s="16"/>
      <c r="D138" s="16"/>
      <c r="E138" s="16"/>
      <c r="F138" s="16"/>
      <c r="G138" s="16"/>
      <c r="H138" s="16"/>
      <c r="I138" s="16"/>
      <c r="J138" s="16"/>
      <c r="K138" s="16"/>
      <c r="L138" s="16"/>
      <c r="M138" s="16"/>
      <c r="N138" s="16"/>
      <c r="O138" s="16"/>
      <c r="P138" s="16"/>
      <c r="Q138" s="16"/>
      <c r="R138" s="16"/>
      <c r="S138" s="16"/>
      <c r="T138" s="16"/>
    </row>
    <row r="139" spans="1:20" x14ac:dyDescent="0.25">
      <c r="A139" s="16"/>
      <c r="B139" s="16"/>
      <c r="C139" s="16"/>
      <c r="D139" s="16"/>
      <c r="E139" s="16"/>
      <c r="F139" s="16"/>
      <c r="G139" s="16"/>
      <c r="H139" s="16"/>
      <c r="I139" s="16"/>
      <c r="J139" s="16"/>
      <c r="K139" s="16"/>
      <c r="L139" s="16"/>
      <c r="M139" s="16"/>
      <c r="N139" s="16"/>
      <c r="O139" s="16"/>
      <c r="P139" s="16"/>
      <c r="Q139" s="16"/>
      <c r="R139" s="16"/>
      <c r="S139" s="16"/>
      <c r="T139" s="16"/>
    </row>
    <row r="140" spans="1:20" x14ac:dyDescent="0.25">
      <c r="A140" s="16"/>
      <c r="B140" s="16"/>
      <c r="C140" s="16"/>
      <c r="D140" s="16"/>
      <c r="E140" s="16"/>
      <c r="F140" s="16"/>
      <c r="G140" s="16"/>
      <c r="H140" s="16"/>
      <c r="I140" s="16"/>
      <c r="J140" s="16"/>
      <c r="K140" s="16"/>
      <c r="L140" s="16"/>
      <c r="M140" s="16"/>
      <c r="N140" s="16"/>
      <c r="O140" s="16"/>
      <c r="P140" s="16"/>
      <c r="Q140" s="16"/>
      <c r="R140" s="16"/>
      <c r="S140" s="16"/>
      <c r="T140" s="16"/>
    </row>
    <row r="141" spans="1:20" x14ac:dyDescent="0.25">
      <c r="A141" s="16"/>
      <c r="B141" s="16"/>
      <c r="C141" s="16"/>
      <c r="D141" s="16"/>
      <c r="E141" s="16"/>
      <c r="F141" s="16"/>
      <c r="G141" s="16"/>
      <c r="H141" s="16"/>
      <c r="I141" s="16"/>
      <c r="J141" s="16"/>
      <c r="K141" s="16"/>
      <c r="L141" s="16"/>
      <c r="M141" s="16"/>
      <c r="N141" s="16"/>
      <c r="O141" s="16"/>
      <c r="P141" s="16"/>
      <c r="Q141" s="16"/>
      <c r="R141" s="16"/>
      <c r="S141" s="16"/>
      <c r="T141" s="16"/>
    </row>
    <row r="142" spans="1:20" x14ac:dyDescent="0.25">
      <c r="A142" s="16"/>
      <c r="B142" s="16"/>
      <c r="C142" s="16"/>
      <c r="D142" s="16"/>
      <c r="E142" s="16"/>
      <c r="F142" s="16"/>
      <c r="G142" s="16"/>
      <c r="H142" s="16"/>
      <c r="I142" s="16"/>
      <c r="J142" s="16"/>
      <c r="K142" s="16"/>
      <c r="L142" s="16"/>
      <c r="M142" s="16"/>
      <c r="N142" s="16"/>
      <c r="O142" s="16"/>
      <c r="P142" s="16"/>
      <c r="Q142" s="16"/>
      <c r="R142" s="16"/>
      <c r="S142" s="16"/>
      <c r="T142" s="16"/>
    </row>
    <row r="143" spans="1:20" x14ac:dyDescent="0.25">
      <c r="A143" s="16"/>
      <c r="B143" s="16"/>
      <c r="C143" s="16"/>
      <c r="D143" s="16"/>
      <c r="E143" s="16"/>
      <c r="F143" s="16"/>
      <c r="G143" s="16"/>
      <c r="H143" s="16"/>
      <c r="I143" s="16"/>
      <c r="J143" s="16"/>
      <c r="K143" s="16"/>
      <c r="L143" s="16"/>
      <c r="M143" s="16"/>
      <c r="N143" s="16"/>
      <c r="O143" s="16"/>
      <c r="P143" s="16"/>
      <c r="Q143" s="16"/>
      <c r="R143" s="16"/>
      <c r="S143" s="16"/>
      <c r="T143" s="16"/>
    </row>
    <row r="144" spans="1:20" x14ac:dyDescent="0.25">
      <c r="A144" s="16"/>
      <c r="B144" s="16"/>
      <c r="C144" s="16"/>
      <c r="D144" s="16"/>
      <c r="E144" s="16"/>
      <c r="F144" s="16"/>
      <c r="G144" s="16"/>
      <c r="H144" s="16"/>
      <c r="I144" s="16"/>
      <c r="J144" s="16"/>
      <c r="K144" s="16"/>
      <c r="L144" s="16"/>
      <c r="M144" s="16"/>
      <c r="N144" s="16"/>
      <c r="O144" s="16"/>
      <c r="P144" s="16"/>
      <c r="Q144" s="16"/>
      <c r="R144" s="16"/>
      <c r="S144" s="16"/>
      <c r="T144" s="16"/>
    </row>
    <row r="145" spans="1:20" x14ac:dyDescent="0.25">
      <c r="A145" s="16"/>
      <c r="B145" s="16"/>
      <c r="C145" s="16"/>
      <c r="D145" s="16"/>
      <c r="E145" s="16"/>
      <c r="F145" s="16"/>
      <c r="G145" s="16"/>
      <c r="H145" s="16"/>
      <c r="I145" s="16"/>
      <c r="J145" s="16"/>
      <c r="K145" s="16"/>
      <c r="L145" s="16"/>
      <c r="M145" s="16"/>
      <c r="N145" s="16"/>
      <c r="O145" s="16"/>
      <c r="P145" s="16"/>
      <c r="Q145" s="16"/>
      <c r="R145" s="16"/>
      <c r="S145" s="16"/>
      <c r="T145" s="16"/>
    </row>
    <row r="146" spans="1:20" x14ac:dyDescent="0.25">
      <c r="A146" s="16"/>
      <c r="B146" s="16"/>
      <c r="C146" s="16"/>
      <c r="D146" s="16"/>
      <c r="E146" s="16"/>
      <c r="F146" s="16"/>
      <c r="G146" s="16"/>
      <c r="H146" s="16"/>
      <c r="I146" s="16"/>
      <c r="J146" s="16"/>
      <c r="K146" s="16"/>
      <c r="L146" s="16"/>
      <c r="M146" s="16"/>
      <c r="N146" s="16"/>
      <c r="O146" s="16"/>
      <c r="P146" s="16"/>
      <c r="Q146" s="16"/>
      <c r="R146" s="16"/>
      <c r="S146" s="16"/>
      <c r="T146" s="16"/>
    </row>
    <row r="147" spans="1:20" x14ac:dyDescent="0.25">
      <c r="A147" s="16"/>
      <c r="B147" s="16"/>
      <c r="C147" s="16"/>
      <c r="D147" s="16"/>
      <c r="E147" s="16"/>
      <c r="F147" s="16"/>
      <c r="G147" s="16"/>
      <c r="H147" s="16"/>
      <c r="I147" s="16"/>
      <c r="J147" s="16"/>
      <c r="K147" s="16"/>
      <c r="L147" s="16"/>
      <c r="M147" s="16"/>
      <c r="N147" s="16"/>
      <c r="O147" s="16"/>
      <c r="P147" s="16"/>
      <c r="Q147" s="16"/>
      <c r="R147" s="16"/>
      <c r="S147" s="16"/>
      <c r="T147" s="16"/>
    </row>
    <row r="148" spans="1:20" x14ac:dyDescent="0.25">
      <c r="A148" s="16"/>
      <c r="B148" s="16"/>
      <c r="C148" s="16"/>
      <c r="D148" s="16"/>
      <c r="E148" s="16"/>
      <c r="F148" s="16"/>
      <c r="G148" s="16"/>
      <c r="H148" s="16"/>
      <c r="I148" s="16"/>
      <c r="J148" s="16"/>
      <c r="K148" s="16"/>
      <c r="L148" s="16"/>
      <c r="M148" s="16"/>
      <c r="N148" s="16"/>
      <c r="O148" s="16"/>
      <c r="P148" s="16"/>
      <c r="Q148" s="16"/>
      <c r="R148" s="16"/>
      <c r="S148" s="16"/>
      <c r="T148" s="16"/>
    </row>
    <row r="149" spans="1:20" x14ac:dyDescent="0.25">
      <c r="A149" s="16"/>
      <c r="B149" s="16"/>
      <c r="C149" s="16"/>
      <c r="D149" s="16"/>
      <c r="E149" s="16"/>
      <c r="F149" s="16"/>
      <c r="G149" s="16"/>
      <c r="H149" s="16"/>
      <c r="I149" s="16"/>
      <c r="J149" s="16"/>
      <c r="K149" s="16"/>
      <c r="L149" s="16"/>
      <c r="M149" s="16"/>
      <c r="N149" s="16"/>
      <c r="O149" s="16"/>
      <c r="P149" s="16"/>
      <c r="Q149" s="16"/>
      <c r="R149" s="16"/>
      <c r="S149" s="16"/>
      <c r="T149" s="16"/>
    </row>
    <row r="150" spans="1:20" x14ac:dyDescent="0.25">
      <c r="A150" s="16"/>
      <c r="B150" s="16"/>
      <c r="C150" s="16"/>
      <c r="D150" s="16"/>
      <c r="E150" s="16"/>
      <c r="F150" s="16"/>
      <c r="G150" s="16"/>
      <c r="H150" s="16"/>
      <c r="I150" s="16"/>
      <c r="J150" s="16"/>
      <c r="K150" s="16"/>
      <c r="L150" s="16"/>
      <c r="M150" s="16"/>
      <c r="N150" s="16"/>
      <c r="O150" s="16"/>
      <c r="P150" s="16"/>
      <c r="Q150" s="16"/>
      <c r="R150" s="16"/>
      <c r="S150" s="16"/>
      <c r="T150" s="16"/>
    </row>
    <row r="151" spans="1:20" x14ac:dyDescent="0.25">
      <c r="A151" s="16"/>
      <c r="B151" s="16"/>
      <c r="C151" s="16"/>
      <c r="D151" s="16"/>
      <c r="E151" s="16"/>
      <c r="F151" s="16"/>
      <c r="G151" s="16"/>
      <c r="H151" s="16"/>
      <c r="I151" s="16"/>
      <c r="J151" s="16"/>
      <c r="K151" s="16"/>
      <c r="L151" s="16"/>
      <c r="M151" s="16"/>
      <c r="N151" s="16"/>
      <c r="O151" s="16"/>
      <c r="P151" s="16"/>
      <c r="Q151" s="16"/>
      <c r="R151" s="16"/>
      <c r="S151" s="16"/>
      <c r="T151" s="16"/>
    </row>
    <row r="152" spans="1:20" x14ac:dyDescent="0.25">
      <c r="A152" s="16"/>
      <c r="B152" s="16"/>
      <c r="C152" s="16"/>
      <c r="D152" s="16"/>
      <c r="E152" s="16"/>
      <c r="F152" s="16"/>
      <c r="G152" s="16"/>
      <c r="H152" s="16"/>
      <c r="I152" s="16"/>
      <c r="J152" s="16"/>
      <c r="K152" s="16"/>
      <c r="L152" s="16"/>
      <c r="M152" s="16"/>
      <c r="N152" s="16"/>
      <c r="O152" s="16"/>
      <c r="P152" s="16"/>
      <c r="Q152" s="16"/>
      <c r="R152" s="16"/>
      <c r="S152" s="16"/>
      <c r="T152" s="16"/>
    </row>
    <row r="153" spans="1:20" x14ac:dyDescent="0.25">
      <c r="A153" s="16"/>
      <c r="B153" s="16"/>
      <c r="C153" s="16"/>
      <c r="D153" s="16"/>
      <c r="E153" s="16"/>
      <c r="F153" s="16"/>
      <c r="G153" s="16"/>
      <c r="H153" s="16"/>
      <c r="I153" s="16"/>
      <c r="J153" s="16"/>
      <c r="K153" s="16"/>
      <c r="L153" s="16"/>
      <c r="M153" s="16"/>
      <c r="N153" s="16"/>
      <c r="O153" s="16"/>
      <c r="P153" s="16"/>
      <c r="Q153" s="16"/>
      <c r="R153" s="16"/>
      <c r="S153" s="16"/>
      <c r="T153" s="16"/>
    </row>
    <row r="154" spans="1:20" x14ac:dyDescent="0.25">
      <c r="A154" s="16"/>
      <c r="B154" s="16"/>
      <c r="C154" s="16"/>
      <c r="D154" s="16"/>
      <c r="E154" s="16"/>
      <c r="F154" s="16"/>
      <c r="G154" s="16"/>
      <c r="H154" s="16"/>
      <c r="I154" s="16"/>
      <c r="J154" s="16"/>
      <c r="K154" s="16"/>
      <c r="L154" s="16"/>
      <c r="M154" s="16"/>
      <c r="N154" s="16"/>
      <c r="O154" s="16"/>
      <c r="P154" s="16"/>
      <c r="Q154" s="16"/>
      <c r="R154" s="16"/>
      <c r="S154" s="16"/>
      <c r="T154" s="16"/>
    </row>
    <row r="155" spans="1:20" x14ac:dyDescent="0.25">
      <c r="A155" s="16"/>
      <c r="B155" s="16"/>
      <c r="C155" s="16"/>
      <c r="D155" s="16"/>
      <c r="E155" s="16"/>
      <c r="F155" s="16"/>
      <c r="G155" s="16"/>
      <c r="H155" s="16"/>
      <c r="I155" s="16"/>
      <c r="J155" s="16"/>
      <c r="K155" s="16"/>
      <c r="L155" s="16"/>
      <c r="M155" s="16"/>
      <c r="N155" s="16"/>
      <c r="O155" s="16"/>
      <c r="P155" s="16"/>
      <c r="Q155" s="16"/>
      <c r="R155" s="16"/>
      <c r="S155" s="16"/>
      <c r="T155" s="16"/>
    </row>
    <row r="156" spans="1:20" x14ac:dyDescent="0.25">
      <c r="A156" s="16"/>
      <c r="B156" s="16"/>
      <c r="C156" s="16"/>
      <c r="D156" s="16"/>
      <c r="E156" s="16"/>
      <c r="F156" s="16"/>
      <c r="G156" s="16"/>
      <c r="H156" s="16"/>
      <c r="I156" s="16"/>
      <c r="J156" s="16"/>
      <c r="K156" s="16"/>
      <c r="L156" s="16"/>
      <c r="M156" s="16"/>
      <c r="N156" s="16"/>
      <c r="O156" s="16"/>
      <c r="P156" s="16"/>
      <c r="Q156" s="16"/>
      <c r="R156" s="16"/>
      <c r="S156" s="16"/>
      <c r="T156" s="16"/>
    </row>
    <row r="157" spans="1:20" x14ac:dyDescent="0.25">
      <c r="A157" s="16"/>
      <c r="B157" s="16"/>
      <c r="C157" s="16"/>
      <c r="D157" s="16"/>
      <c r="E157" s="16"/>
      <c r="F157" s="16"/>
      <c r="G157" s="16"/>
      <c r="H157" s="16"/>
      <c r="I157" s="16"/>
      <c r="J157" s="16"/>
      <c r="K157" s="16"/>
      <c r="L157" s="16"/>
      <c r="M157" s="16"/>
      <c r="N157" s="16"/>
      <c r="O157" s="16"/>
      <c r="P157" s="16"/>
      <c r="Q157" s="16"/>
      <c r="R157" s="16"/>
      <c r="S157" s="16"/>
      <c r="T157" s="16"/>
    </row>
    <row r="158" spans="1:20" x14ac:dyDescent="0.25">
      <c r="A158" s="16"/>
      <c r="B158" s="16"/>
      <c r="C158" s="16"/>
      <c r="D158" s="16"/>
      <c r="E158" s="16"/>
      <c r="F158" s="16"/>
      <c r="G158" s="16"/>
      <c r="H158" s="16"/>
      <c r="I158" s="16"/>
      <c r="J158" s="16"/>
      <c r="K158" s="16"/>
      <c r="L158" s="16"/>
      <c r="M158" s="16"/>
      <c r="N158" s="16"/>
      <c r="O158" s="16"/>
      <c r="P158" s="16"/>
      <c r="Q158" s="16"/>
      <c r="R158" s="16"/>
      <c r="S158" s="16"/>
      <c r="T158" s="16"/>
    </row>
    <row r="159" spans="1:20" x14ac:dyDescent="0.25">
      <c r="A159" s="16"/>
      <c r="B159" s="16"/>
      <c r="C159" s="16"/>
      <c r="D159" s="16"/>
      <c r="E159" s="16"/>
      <c r="F159" s="16"/>
      <c r="G159" s="16"/>
      <c r="H159" s="16"/>
      <c r="I159" s="16"/>
      <c r="J159" s="16"/>
      <c r="K159" s="16"/>
      <c r="L159" s="16"/>
      <c r="M159" s="16"/>
      <c r="N159" s="16"/>
      <c r="O159" s="16"/>
      <c r="P159" s="16"/>
      <c r="Q159" s="16"/>
      <c r="R159" s="16"/>
      <c r="S159" s="16"/>
      <c r="T159" s="16"/>
    </row>
    <row r="160" spans="1:20" x14ac:dyDescent="0.25">
      <c r="A160" s="16"/>
      <c r="B160" s="16"/>
      <c r="C160" s="16"/>
      <c r="D160" s="16"/>
      <c r="E160" s="16"/>
      <c r="F160" s="16"/>
      <c r="G160" s="16"/>
      <c r="H160" s="16"/>
      <c r="I160" s="16"/>
      <c r="J160" s="16"/>
      <c r="K160" s="16"/>
      <c r="L160" s="16"/>
      <c r="M160" s="16"/>
      <c r="N160" s="16"/>
      <c r="O160" s="16"/>
      <c r="P160" s="16"/>
      <c r="Q160" s="16"/>
      <c r="R160" s="16"/>
      <c r="S160" s="16"/>
      <c r="T160" s="16"/>
    </row>
    <row r="161" spans="1:20" x14ac:dyDescent="0.25">
      <c r="A161" s="16"/>
      <c r="B161" s="16"/>
      <c r="C161" s="16"/>
      <c r="D161" s="16"/>
      <c r="E161" s="16"/>
      <c r="F161" s="16"/>
      <c r="G161" s="16"/>
      <c r="H161" s="16"/>
      <c r="I161" s="16"/>
      <c r="J161" s="16"/>
      <c r="K161" s="16"/>
      <c r="L161" s="16"/>
      <c r="M161" s="16"/>
      <c r="N161" s="16"/>
      <c r="O161" s="16"/>
      <c r="P161" s="16"/>
      <c r="Q161" s="16"/>
      <c r="R161" s="16"/>
      <c r="S161" s="16"/>
      <c r="T161" s="16"/>
    </row>
    <row r="162" spans="1:20" x14ac:dyDescent="0.25">
      <c r="A162" s="16"/>
      <c r="B162" s="16"/>
      <c r="C162" s="16"/>
      <c r="D162" s="16"/>
      <c r="E162" s="16"/>
      <c r="F162" s="16"/>
      <c r="G162" s="16"/>
      <c r="H162" s="16"/>
      <c r="I162" s="16"/>
      <c r="J162" s="16"/>
      <c r="K162" s="16"/>
      <c r="L162" s="16"/>
      <c r="M162" s="16"/>
      <c r="N162" s="16"/>
      <c r="O162" s="16"/>
      <c r="P162" s="16"/>
      <c r="Q162" s="16"/>
      <c r="R162" s="16"/>
      <c r="S162" s="16"/>
      <c r="T162" s="16"/>
    </row>
    <row r="163" spans="1:20" x14ac:dyDescent="0.25">
      <c r="A163" s="16"/>
      <c r="B163" s="16"/>
      <c r="C163" s="16"/>
      <c r="D163" s="16"/>
      <c r="E163" s="16"/>
      <c r="F163" s="16"/>
      <c r="G163" s="16"/>
      <c r="H163" s="16"/>
      <c r="I163" s="16"/>
      <c r="J163" s="16"/>
      <c r="K163" s="16"/>
      <c r="L163" s="16"/>
      <c r="M163" s="16"/>
      <c r="N163" s="16"/>
      <c r="O163" s="16"/>
      <c r="P163" s="16"/>
      <c r="Q163" s="16"/>
      <c r="R163" s="16"/>
      <c r="S163" s="16"/>
      <c r="T163" s="16"/>
    </row>
    <row r="164" spans="1:20" x14ac:dyDescent="0.25">
      <c r="A164" s="16"/>
      <c r="B164" s="16"/>
      <c r="C164" s="16"/>
      <c r="D164" s="16"/>
      <c r="E164" s="16"/>
      <c r="F164" s="16"/>
      <c r="G164" s="16"/>
      <c r="H164" s="16"/>
      <c r="I164" s="16"/>
      <c r="J164" s="16"/>
      <c r="K164" s="16"/>
      <c r="L164" s="16"/>
      <c r="M164" s="16"/>
      <c r="N164" s="16"/>
      <c r="O164" s="16"/>
      <c r="P164" s="16"/>
      <c r="Q164" s="16"/>
      <c r="R164" s="16"/>
      <c r="S164" s="16"/>
      <c r="T164" s="16"/>
    </row>
    <row r="165" spans="1:20" x14ac:dyDescent="0.25">
      <c r="A165" s="16"/>
      <c r="B165" s="16"/>
      <c r="C165" s="16"/>
      <c r="D165" s="16"/>
      <c r="E165" s="16"/>
      <c r="F165" s="16"/>
      <c r="G165" s="16"/>
      <c r="H165" s="16"/>
      <c r="I165" s="16"/>
      <c r="J165" s="16"/>
      <c r="K165" s="16"/>
      <c r="L165" s="16"/>
      <c r="M165" s="16"/>
      <c r="N165" s="16"/>
      <c r="O165" s="16"/>
      <c r="P165" s="16"/>
      <c r="Q165" s="16"/>
      <c r="R165" s="16"/>
      <c r="S165" s="16"/>
      <c r="T165" s="16"/>
    </row>
    <row r="166" spans="1:20" x14ac:dyDescent="0.25">
      <c r="A166" s="16"/>
      <c r="B166" s="16"/>
      <c r="C166" s="16"/>
      <c r="D166" s="16"/>
      <c r="E166" s="16"/>
      <c r="F166" s="16"/>
      <c r="G166" s="16"/>
      <c r="H166" s="16"/>
      <c r="I166" s="16"/>
      <c r="J166" s="16"/>
      <c r="K166" s="16"/>
      <c r="L166" s="16"/>
      <c r="M166" s="16"/>
      <c r="N166" s="16"/>
      <c r="O166" s="16"/>
      <c r="P166" s="16"/>
      <c r="Q166" s="16"/>
      <c r="R166" s="16"/>
      <c r="S166" s="16"/>
      <c r="T166" s="16"/>
    </row>
    <row r="167" spans="1:20" x14ac:dyDescent="0.25">
      <c r="A167" s="16"/>
      <c r="B167" s="16"/>
      <c r="C167" s="16"/>
      <c r="D167" s="16"/>
      <c r="E167" s="16"/>
      <c r="F167" s="16"/>
      <c r="G167" s="16"/>
      <c r="H167" s="16"/>
      <c r="I167" s="16"/>
      <c r="J167" s="16"/>
      <c r="K167" s="16"/>
      <c r="L167" s="16"/>
      <c r="M167" s="16"/>
      <c r="N167" s="16"/>
      <c r="O167" s="16"/>
      <c r="P167" s="16"/>
      <c r="Q167" s="16"/>
      <c r="R167" s="16"/>
      <c r="S167" s="16"/>
      <c r="T167" s="16"/>
    </row>
    <row r="168" spans="1:20" x14ac:dyDescent="0.25">
      <c r="A168" s="16"/>
      <c r="B168" s="16"/>
      <c r="C168" s="16"/>
      <c r="D168" s="16"/>
      <c r="E168" s="16"/>
      <c r="F168" s="16"/>
      <c r="G168" s="16"/>
      <c r="H168" s="16"/>
      <c r="I168" s="16"/>
      <c r="J168" s="16"/>
      <c r="K168" s="16"/>
      <c r="L168" s="16"/>
      <c r="M168" s="16"/>
      <c r="N168" s="16"/>
      <c r="O168" s="16"/>
      <c r="P168" s="16"/>
      <c r="Q168" s="16"/>
      <c r="R168" s="16"/>
      <c r="S168" s="16"/>
      <c r="T168" s="16"/>
    </row>
    <row r="169" spans="1:20" x14ac:dyDescent="0.25">
      <c r="A169" s="16"/>
      <c r="B169" s="16"/>
      <c r="C169" s="16"/>
      <c r="D169" s="16"/>
      <c r="E169" s="16"/>
      <c r="F169" s="16"/>
      <c r="G169" s="16"/>
      <c r="H169" s="16"/>
      <c r="I169" s="16"/>
      <c r="J169" s="16"/>
      <c r="K169" s="16"/>
      <c r="L169" s="16"/>
      <c r="M169" s="16"/>
      <c r="N169" s="16"/>
      <c r="O169" s="16"/>
      <c r="P169" s="16"/>
      <c r="Q169" s="16"/>
      <c r="R169" s="16"/>
      <c r="S169" s="16"/>
      <c r="T169" s="16"/>
    </row>
    <row r="170" spans="1:20" x14ac:dyDescent="0.25">
      <c r="A170" s="16"/>
      <c r="B170" s="16"/>
      <c r="C170" s="16"/>
      <c r="D170" s="16"/>
      <c r="E170" s="16"/>
      <c r="F170" s="16"/>
      <c r="G170" s="16"/>
      <c r="H170" s="16"/>
      <c r="I170" s="16"/>
      <c r="J170" s="16"/>
      <c r="K170" s="16"/>
      <c r="L170" s="16"/>
      <c r="M170" s="16"/>
      <c r="N170" s="16"/>
      <c r="O170" s="16"/>
      <c r="P170" s="16"/>
      <c r="Q170" s="16"/>
      <c r="R170" s="16"/>
      <c r="S170" s="16"/>
      <c r="T170" s="16"/>
    </row>
    <row r="171" spans="1:20" x14ac:dyDescent="0.25">
      <c r="A171" s="16"/>
      <c r="B171" s="16"/>
      <c r="C171" s="16"/>
      <c r="D171" s="16"/>
      <c r="E171" s="16"/>
      <c r="F171" s="16"/>
      <c r="G171" s="16"/>
      <c r="H171" s="16"/>
      <c r="I171" s="16"/>
      <c r="J171" s="16"/>
      <c r="K171" s="16"/>
      <c r="L171" s="16"/>
      <c r="M171" s="16"/>
      <c r="N171" s="16"/>
      <c r="O171" s="16"/>
      <c r="P171" s="16"/>
      <c r="Q171" s="16"/>
      <c r="R171" s="16"/>
      <c r="S171" s="16"/>
      <c r="T171" s="16"/>
    </row>
    <row r="172" spans="1:20" x14ac:dyDescent="0.25">
      <c r="A172" s="16"/>
      <c r="B172" s="16"/>
      <c r="C172" s="16"/>
      <c r="D172" s="16"/>
      <c r="E172" s="16"/>
      <c r="F172" s="16"/>
      <c r="G172" s="16"/>
      <c r="H172" s="16"/>
      <c r="I172" s="16"/>
      <c r="J172" s="16"/>
      <c r="K172" s="16"/>
      <c r="L172" s="16"/>
      <c r="M172" s="16"/>
      <c r="N172" s="16"/>
      <c r="O172" s="16"/>
      <c r="P172" s="16"/>
      <c r="Q172" s="16"/>
      <c r="R172" s="16"/>
      <c r="S172" s="16"/>
      <c r="T172" s="16"/>
    </row>
    <row r="173" spans="1:20" x14ac:dyDescent="0.25">
      <c r="A173" s="16"/>
      <c r="B173" s="16"/>
      <c r="C173" s="16"/>
      <c r="D173" s="16"/>
      <c r="E173" s="16"/>
      <c r="F173" s="16"/>
      <c r="G173" s="16"/>
      <c r="H173" s="16"/>
      <c r="I173" s="16"/>
      <c r="J173" s="16"/>
      <c r="K173" s="16"/>
      <c r="L173" s="16"/>
      <c r="M173" s="16"/>
      <c r="N173" s="16"/>
      <c r="O173" s="16"/>
      <c r="P173" s="16"/>
      <c r="Q173" s="16"/>
      <c r="R173" s="16"/>
      <c r="S173" s="16"/>
      <c r="T173" s="16"/>
    </row>
    <row r="174" spans="1:20" x14ac:dyDescent="0.25">
      <c r="A174" s="16"/>
      <c r="B174" s="16"/>
      <c r="C174" s="16"/>
      <c r="D174" s="16"/>
      <c r="E174" s="16"/>
      <c r="F174" s="16"/>
      <c r="G174" s="16"/>
      <c r="H174" s="16"/>
      <c r="I174" s="16"/>
      <c r="J174" s="16"/>
      <c r="K174" s="16"/>
      <c r="L174" s="16"/>
      <c r="M174" s="16"/>
      <c r="N174" s="16"/>
      <c r="O174" s="16"/>
      <c r="P174" s="16"/>
      <c r="Q174" s="16"/>
      <c r="R174" s="16"/>
      <c r="S174" s="16"/>
      <c r="T174" s="16"/>
    </row>
    <row r="175" spans="1:20" x14ac:dyDescent="0.25">
      <c r="A175" s="16"/>
      <c r="B175" s="16"/>
      <c r="C175" s="16"/>
      <c r="D175" s="16"/>
      <c r="E175" s="16"/>
      <c r="F175" s="16"/>
      <c r="G175" s="16"/>
      <c r="H175" s="16"/>
      <c r="I175" s="16"/>
      <c r="J175" s="16"/>
      <c r="K175" s="16"/>
      <c r="L175" s="16"/>
      <c r="M175" s="16"/>
      <c r="N175" s="16"/>
      <c r="O175" s="16"/>
      <c r="P175" s="16"/>
      <c r="Q175" s="16"/>
      <c r="R175" s="16"/>
      <c r="S175" s="16"/>
      <c r="T175" s="16"/>
    </row>
    <row r="176" spans="1:20" x14ac:dyDescent="0.25">
      <c r="A176" s="16"/>
      <c r="B176" s="16"/>
      <c r="C176" s="16"/>
      <c r="D176" s="16"/>
      <c r="E176" s="16"/>
      <c r="F176" s="16"/>
      <c r="G176" s="16"/>
      <c r="H176" s="16"/>
      <c r="I176" s="16"/>
      <c r="J176" s="16"/>
      <c r="K176" s="16"/>
      <c r="L176" s="16"/>
      <c r="M176" s="16"/>
      <c r="N176" s="16"/>
      <c r="O176" s="16"/>
      <c r="P176" s="16"/>
      <c r="Q176" s="16"/>
      <c r="R176" s="16"/>
      <c r="S176" s="16"/>
      <c r="T176" s="16"/>
    </row>
    <row r="177" spans="1:20" x14ac:dyDescent="0.25">
      <c r="A177" s="16"/>
      <c r="B177" s="16"/>
      <c r="C177" s="16"/>
      <c r="D177" s="16"/>
      <c r="E177" s="16"/>
      <c r="F177" s="16"/>
      <c r="G177" s="16"/>
      <c r="H177" s="16"/>
      <c r="I177" s="16"/>
      <c r="J177" s="16"/>
      <c r="K177" s="16"/>
      <c r="L177" s="16"/>
      <c r="M177" s="16"/>
      <c r="N177" s="16"/>
      <c r="O177" s="16"/>
      <c r="P177" s="16"/>
      <c r="Q177" s="16"/>
      <c r="R177" s="16"/>
      <c r="S177" s="16"/>
      <c r="T177" s="16"/>
    </row>
    <row r="178" spans="1:20" x14ac:dyDescent="0.25">
      <c r="A178" s="16"/>
      <c r="B178" s="16"/>
      <c r="C178" s="16"/>
      <c r="D178" s="16"/>
      <c r="E178" s="16"/>
      <c r="F178" s="16"/>
      <c r="G178" s="16"/>
      <c r="H178" s="16"/>
      <c r="I178" s="16"/>
      <c r="J178" s="16"/>
      <c r="K178" s="16"/>
      <c r="L178" s="16"/>
      <c r="M178" s="16"/>
      <c r="N178" s="16"/>
      <c r="O178" s="16"/>
      <c r="P178" s="16"/>
      <c r="Q178" s="16"/>
      <c r="R178" s="16"/>
      <c r="S178" s="16"/>
      <c r="T178" s="16"/>
    </row>
    <row r="179" spans="1:20" x14ac:dyDescent="0.25">
      <c r="A179" s="16"/>
      <c r="B179" s="16"/>
      <c r="C179" s="16"/>
      <c r="D179" s="16"/>
      <c r="E179" s="16"/>
      <c r="F179" s="16"/>
      <c r="G179" s="16"/>
      <c r="H179" s="16"/>
      <c r="I179" s="16"/>
      <c r="J179" s="16"/>
      <c r="K179" s="16"/>
      <c r="L179" s="16"/>
      <c r="M179" s="16"/>
      <c r="N179" s="16"/>
      <c r="O179" s="16"/>
      <c r="P179" s="16"/>
      <c r="Q179" s="16"/>
      <c r="R179" s="16"/>
      <c r="S179" s="16"/>
      <c r="T179" s="16"/>
    </row>
    <row r="180" spans="1:20" x14ac:dyDescent="0.25">
      <c r="A180" s="16"/>
      <c r="B180" s="16"/>
      <c r="C180" s="16"/>
      <c r="D180" s="16"/>
      <c r="E180" s="16"/>
      <c r="F180" s="16"/>
      <c r="G180" s="16"/>
      <c r="H180" s="16"/>
      <c r="I180" s="16"/>
      <c r="J180" s="16"/>
      <c r="K180" s="16"/>
      <c r="L180" s="16"/>
      <c r="M180" s="16"/>
      <c r="N180" s="16"/>
      <c r="O180" s="16"/>
      <c r="P180" s="16"/>
      <c r="Q180" s="16"/>
      <c r="R180" s="16"/>
      <c r="S180" s="16"/>
      <c r="T180" s="16"/>
    </row>
    <row r="181" spans="1:20" x14ac:dyDescent="0.25">
      <c r="A181" s="16"/>
      <c r="B181" s="16"/>
      <c r="C181" s="16"/>
      <c r="D181" s="16"/>
      <c r="E181" s="16"/>
      <c r="F181" s="16"/>
      <c r="G181" s="16"/>
      <c r="H181" s="16"/>
      <c r="I181" s="16"/>
      <c r="J181" s="16"/>
      <c r="K181" s="16"/>
      <c r="L181" s="16"/>
      <c r="M181" s="16"/>
      <c r="N181" s="16"/>
      <c r="O181" s="16"/>
      <c r="P181" s="16"/>
      <c r="Q181" s="16"/>
      <c r="R181" s="16"/>
      <c r="S181" s="16"/>
      <c r="T181" s="16"/>
    </row>
    <row r="182" spans="1:20" x14ac:dyDescent="0.25">
      <c r="A182" s="16"/>
      <c r="B182" s="16"/>
      <c r="C182" s="16"/>
      <c r="D182" s="16"/>
      <c r="E182" s="16"/>
      <c r="F182" s="16"/>
      <c r="G182" s="16"/>
      <c r="H182" s="16"/>
      <c r="I182" s="16"/>
      <c r="J182" s="16"/>
      <c r="K182" s="16"/>
      <c r="L182" s="16"/>
      <c r="M182" s="16"/>
      <c r="N182" s="16"/>
      <c r="O182" s="16"/>
      <c r="P182" s="16"/>
      <c r="Q182" s="16"/>
      <c r="R182" s="16"/>
      <c r="S182" s="16"/>
      <c r="T182" s="16"/>
    </row>
    <row r="183" spans="1:20" x14ac:dyDescent="0.25">
      <c r="A183" s="16"/>
      <c r="B183" s="16"/>
      <c r="C183" s="16"/>
      <c r="D183" s="16"/>
      <c r="E183" s="16"/>
      <c r="F183" s="16"/>
      <c r="G183" s="16"/>
      <c r="H183" s="16"/>
      <c r="I183" s="16"/>
      <c r="J183" s="16"/>
      <c r="K183" s="16"/>
      <c r="L183" s="16"/>
      <c r="M183" s="16"/>
      <c r="N183" s="16"/>
      <c r="O183" s="16"/>
      <c r="P183" s="16"/>
      <c r="Q183" s="16"/>
      <c r="R183" s="16"/>
      <c r="S183" s="16"/>
      <c r="T183" s="16"/>
    </row>
    <row r="184" spans="1:20" x14ac:dyDescent="0.25">
      <c r="A184" s="16"/>
      <c r="B184" s="16"/>
      <c r="C184" s="16"/>
      <c r="D184" s="16"/>
      <c r="E184" s="16"/>
      <c r="F184" s="16"/>
      <c r="G184" s="16"/>
      <c r="H184" s="16"/>
      <c r="I184" s="16"/>
      <c r="J184" s="16"/>
      <c r="K184" s="16"/>
      <c r="L184" s="16"/>
      <c r="M184" s="16"/>
      <c r="N184" s="16"/>
      <c r="O184" s="16"/>
      <c r="P184" s="16"/>
      <c r="Q184" s="16"/>
      <c r="R184" s="16"/>
      <c r="S184" s="16"/>
      <c r="T184" s="16"/>
    </row>
    <row r="185" spans="1:20" x14ac:dyDescent="0.25">
      <c r="A185" s="16"/>
      <c r="B185" s="16"/>
      <c r="C185" s="16"/>
      <c r="D185" s="16"/>
      <c r="E185" s="16"/>
      <c r="F185" s="16"/>
      <c r="G185" s="16"/>
      <c r="H185" s="16"/>
      <c r="I185" s="16"/>
      <c r="J185" s="16"/>
      <c r="K185" s="16"/>
      <c r="L185" s="16"/>
      <c r="M185" s="16"/>
      <c r="N185" s="16"/>
      <c r="O185" s="16"/>
      <c r="P185" s="16"/>
      <c r="Q185" s="16"/>
      <c r="R185" s="16"/>
      <c r="S185" s="16"/>
      <c r="T185" s="16"/>
    </row>
    <row r="186" spans="1:20" x14ac:dyDescent="0.25">
      <c r="A186" s="16"/>
      <c r="B186" s="16"/>
      <c r="C186" s="16"/>
      <c r="D186" s="16"/>
      <c r="E186" s="16"/>
      <c r="F186" s="16"/>
      <c r="G186" s="16"/>
      <c r="H186" s="16"/>
      <c r="I186" s="16"/>
      <c r="J186" s="16"/>
      <c r="K186" s="16"/>
      <c r="L186" s="16"/>
      <c r="M186" s="16"/>
      <c r="N186" s="16"/>
      <c r="O186" s="16"/>
      <c r="P186" s="16"/>
      <c r="Q186" s="16"/>
      <c r="R186" s="16"/>
      <c r="S186" s="16"/>
      <c r="T186" s="16"/>
    </row>
    <row r="187" spans="1:20" x14ac:dyDescent="0.25">
      <c r="A187" s="16"/>
      <c r="B187" s="16"/>
      <c r="C187" s="16"/>
      <c r="D187" s="16"/>
      <c r="E187" s="16"/>
      <c r="F187" s="16"/>
      <c r="G187" s="16"/>
      <c r="H187" s="16"/>
      <c r="I187" s="16"/>
      <c r="J187" s="16"/>
      <c r="K187" s="16"/>
      <c r="L187" s="16"/>
      <c r="M187" s="16"/>
      <c r="N187" s="16"/>
      <c r="O187" s="16"/>
      <c r="P187" s="16"/>
      <c r="Q187" s="16"/>
      <c r="R187" s="16"/>
      <c r="S187" s="16"/>
      <c r="T187" s="16"/>
    </row>
    <row r="188" spans="1:20" x14ac:dyDescent="0.25">
      <c r="A188" s="16"/>
      <c r="B188" s="16"/>
      <c r="C188" s="16"/>
      <c r="D188" s="16"/>
      <c r="E188" s="16"/>
      <c r="F188" s="16"/>
      <c r="G188" s="16"/>
      <c r="H188" s="16"/>
      <c r="I188" s="16"/>
      <c r="J188" s="16"/>
      <c r="K188" s="16"/>
      <c r="L188" s="16"/>
      <c r="M188" s="16"/>
      <c r="N188" s="16"/>
      <c r="O188" s="16"/>
      <c r="P188" s="16"/>
      <c r="Q188" s="16"/>
      <c r="R188" s="16"/>
      <c r="S188" s="16"/>
      <c r="T188" s="16"/>
    </row>
    <row r="189" spans="1:20" x14ac:dyDescent="0.25">
      <c r="A189" s="16"/>
      <c r="B189" s="16"/>
      <c r="C189" s="16"/>
      <c r="D189" s="16"/>
      <c r="E189" s="16"/>
      <c r="F189" s="16"/>
      <c r="G189" s="16"/>
      <c r="H189" s="16"/>
      <c r="I189" s="16"/>
      <c r="J189" s="16"/>
      <c r="K189" s="16"/>
      <c r="L189" s="16"/>
      <c r="M189" s="16"/>
      <c r="N189" s="16"/>
      <c r="O189" s="16"/>
      <c r="P189" s="16"/>
      <c r="Q189" s="16"/>
      <c r="R189" s="16"/>
      <c r="S189" s="16"/>
      <c r="T189" s="16"/>
    </row>
    <row r="190" spans="1:20" x14ac:dyDescent="0.25">
      <c r="A190" s="16"/>
      <c r="B190" s="16"/>
      <c r="C190" s="16"/>
      <c r="D190" s="16"/>
      <c r="E190" s="16"/>
      <c r="F190" s="16"/>
      <c r="G190" s="16"/>
      <c r="H190" s="16"/>
      <c r="I190" s="16"/>
      <c r="J190" s="16"/>
      <c r="K190" s="16"/>
      <c r="L190" s="16"/>
      <c r="M190" s="16"/>
      <c r="N190" s="16"/>
      <c r="O190" s="16"/>
      <c r="P190" s="16"/>
      <c r="Q190" s="16"/>
      <c r="R190" s="16"/>
      <c r="S190" s="16"/>
      <c r="T190" s="16"/>
    </row>
    <row r="191" spans="1:20" x14ac:dyDescent="0.25">
      <c r="A191" s="16"/>
      <c r="B191" s="16"/>
      <c r="C191" s="16"/>
      <c r="D191" s="16"/>
      <c r="E191" s="16"/>
      <c r="F191" s="16"/>
      <c r="G191" s="16"/>
      <c r="H191" s="16"/>
      <c r="I191" s="16"/>
      <c r="J191" s="16"/>
      <c r="K191" s="16"/>
      <c r="L191" s="16"/>
      <c r="M191" s="16"/>
      <c r="N191" s="16"/>
      <c r="O191" s="16"/>
      <c r="P191" s="16"/>
      <c r="Q191" s="16"/>
      <c r="R191" s="16"/>
      <c r="S191" s="16"/>
      <c r="T191" s="16"/>
    </row>
    <row r="192" spans="1:20" x14ac:dyDescent="0.25">
      <c r="A192" s="16"/>
      <c r="B192" s="16"/>
      <c r="C192" s="16"/>
      <c r="D192" s="16"/>
      <c r="E192" s="16"/>
      <c r="F192" s="16"/>
      <c r="G192" s="16"/>
      <c r="H192" s="16"/>
      <c r="I192" s="16"/>
      <c r="J192" s="16"/>
      <c r="K192" s="16"/>
      <c r="L192" s="16"/>
      <c r="M192" s="16"/>
      <c r="N192" s="16"/>
      <c r="O192" s="16"/>
      <c r="P192" s="16"/>
      <c r="Q192" s="16"/>
      <c r="R192" s="16"/>
      <c r="S192" s="16"/>
      <c r="T192" s="16"/>
    </row>
    <row r="193" spans="1:20" x14ac:dyDescent="0.25">
      <c r="A193" s="16"/>
      <c r="B193" s="16"/>
      <c r="C193" s="16"/>
      <c r="D193" s="16"/>
      <c r="E193" s="16"/>
      <c r="F193" s="16"/>
      <c r="G193" s="16"/>
      <c r="H193" s="16"/>
      <c r="I193" s="16"/>
      <c r="J193" s="16"/>
      <c r="K193" s="16"/>
      <c r="L193" s="16"/>
      <c r="M193" s="16"/>
      <c r="N193" s="16"/>
      <c r="O193" s="16"/>
      <c r="P193" s="16"/>
      <c r="Q193" s="16"/>
      <c r="R193" s="16"/>
      <c r="S193" s="16"/>
      <c r="T193" s="16"/>
    </row>
    <row r="194" spans="1:20" x14ac:dyDescent="0.25">
      <c r="A194" s="16"/>
      <c r="B194" s="16"/>
      <c r="C194" s="16"/>
      <c r="D194" s="16"/>
      <c r="E194" s="16"/>
      <c r="F194" s="16"/>
      <c r="G194" s="16"/>
      <c r="H194" s="16"/>
      <c r="I194" s="16"/>
      <c r="J194" s="16"/>
      <c r="K194" s="16"/>
      <c r="L194" s="16"/>
      <c r="M194" s="16"/>
      <c r="N194" s="16"/>
      <c r="O194" s="16"/>
      <c r="P194" s="16"/>
      <c r="Q194" s="16"/>
      <c r="R194" s="16"/>
      <c r="S194" s="16"/>
      <c r="T194" s="16"/>
    </row>
    <row r="195" spans="1:20" x14ac:dyDescent="0.25">
      <c r="A195" s="16"/>
      <c r="B195" s="16"/>
      <c r="C195" s="16"/>
      <c r="D195" s="16"/>
      <c r="E195" s="16"/>
      <c r="F195" s="16"/>
      <c r="G195" s="16"/>
      <c r="H195" s="16"/>
      <c r="I195" s="16"/>
      <c r="J195" s="16"/>
      <c r="K195" s="16"/>
      <c r="L195" s="16"/>
      <c r="M195" s="16"/>
      <c r="N195" s="16"/>
      <c r="O195" s="16"/>
      <c r="P195" s="16"/>
      <c r="Q195" s="16"/>
      <c r="R195" s="16"/>
      <c r="S195" s="16"/>
      <c r="T195" s="16"/>
    </row>
    <row r="196" spans="1:20" x14ac:dyDescent="0.25">
      <c r="A196" s="16"/>
      <c r="B196" s="16"/>
      <c r="C196" s="16"/>
      <c r="D196" s="16"/>
      <c r="E196" s="16"/>
      <c r="F196" s="16"/>
      <c r="G196" s="16"/>
      <c r="H196" s="16"/>
      <c r="I196" s="16"/>
      <c r="J196" s="16"/>
      <c r="K196" s="16"/>
      <c r="L196" s="16"/>
      <c r="M196" s="16"/>
      <c r="N196" s="16"/>
      <c r="O196" s="16"/>
      <c r="P196" s="16"/>
      <c r="Q196" s="16"/>
      <c r="R196" s="16"/>
      <c r="S196" s="16"/>
      <c r="T196" s="16"/>
    </row>
    <row r="197" spans="1:20" x14ac:dyDescent="0.25">
      <c r="A197" s="16"/>
      <c r="B197" s="16"/>
      <c r="C197" s="16"/>
      <c r="D197" s="16"/>
      <c r="E197" s="16"/>
      <c r="F197" s="16"/>
      <c r="G197" s="16"/>
      <c r="H197" s="16"/>
      <c r="I197" s="16"/>
      <c r="J197" s="16"/>
      <c r="K197" s="16"/>
      <c r="L197" s="16"/>
      <c r="M197" s="16"/>
      <c r="N197" s="16"/>
      <c r="O197" s="16"/>
      <c r="P197" s="16"/>
      <c r="Q197" s="16"/>
      <c r="R197" s="16"/>
      <c r="S197" s="16"/>
      <c r="T197" s="16"/>
    </row>
    <row r="198" spans="1:20" x14ac:dyDescent="0.25">
      <c r="A198" s="16"/>
      <c r="B198" s="16"/>
      <c r="C198" s="16"/>
      <c r="D198" s="16"/>
      <c r="E198" s="16"/>
      <c r="F198" s="16"/>
      <c r="G198" s="16"/>
      <c r="H198" s="16"/>
      <c r="I198" s="16"/>
      <c r="J198" s="16"/>
      <c r="K198" s="16"/>
      <c r="L198" s="16"/>
      <c r="M198" s="16"/>
      <c r="N198" s="16"/>
      <c r="O198" s="16"/>
      <c r="P198" s="16"/>
      <c r="Q198" s="16"/>
      <c r="R198" s="16"/>
      <c r="S198" s="16"/>
      <c r="T198" s="16"/>
    </row>
    <row r="199" spans="1:20" x14ac:dyDescent="0.25">
      <c r="A199" s="16"/>
      <c r="B199" s="16"/>
      <c r="C199" s="16"/>
      <c r="D199" s="16"/>
      <c r="E199" s="16"/>
      <c r="F199" s="16"/>
      <c r="G199" s="16"/>
      <c r="H199" s="16"/>
      <c r="I199" s="16"/>
      <c r="J199" s="16"/>
      <c r="K199" s="16"/>
      <c r="L199" s="16"/>
      <c r="M199" s="16"/>
      <c r="N199" s="16"/>
      <c r="O199" s="16"/>
      <c r="P199" s="16"/>
      <c r="Q199" s="16"/>
      <c r="R199" s="16"/>
      <c r="S199" s="16"/>
      <c r="T199" s="16"/>
    </row>
    <row r="200" spans="1:20" x14ac:dyDescent="0.25">
      <c r="A200" s="16"/>
      <c r="B200" s="16"/>
      <c r="C200" s="16"/>
      <c r="D200" s="16"/>
      <c r="E200" s="16"/>
      <c r="F200" s="16"/>
      <c r="G200" s="16"/>
      <c r="H200" s="16"/>
      <c r="I200" s="16"/>
      <c r="J200" s="16"/>
      <c r="K200" s="16"/>
      <c r="L200" s="16"/>
      <c r="M200" s="16"/>
      <c r="N200" s="16"/>
      <c r="O200" s="16"/>
      <c r="P200" s="16"/>
      <c r="Q200" s="16"/>
      <c r="R200" s="16"/>
      <c r="S200" s="16"/>
      <c r="T200" s="16"/>
    </row>
    <row r="201" spans="1:20" x14ac:dyDescent="0.25">
      <c r="A201" s="16"/>
      <c r="B201" s="16"/>
      <c r="C201" s="16"/>
      <c r="D201" s="16"/>
      <c r="E201" s="16"/>
      <c r="F201" s="16"/>
      <c r="G201" s="16"/>
      <c r="H201" s="16"/>
      <c r="I201" s="16"/>
      <c r="J201" s="16"/>
      <c r="K201" s="16"/>
      <c r="L201" s="16"/>
      <c r="M201" s="16"/>
      <c r="N201" s="16"/>
      <c r="O201" s="16"/>
      <c r="P201" s="16"/>
      <c r="Q201" s="16"/>
      <c r="R201" s="16"/>
      <c r="S201" s="16"/>
      <c r="T201" s="16"/>
    </row>
    <row r="202" spans="1:20" x14ac:dyDescent="0.25">
      <c r="A202" s="16"/>
      <c r="B202" s="16"/>
      <c r="C202" s="16"/>
      <c r="D202" s="16"/>
      <c r="E202" s="16"/>
      <c r="F202" s="16"/>
      <c r="G202" s="16"/>
      <c r="H202" s="16"/>
      <c r="I202" s="16"/>
      <c r="J202" s="16"/>
      <c r="K202" s="16"/>
      <c r="L202" s="16"/>
      <c r="M202" s="16"/>
      <c r="N202" s="16"/>
      <c r="O202" s="16"/>
      <c r="P202" s="16"/>
      <c r="Q202" s="16"/>
      <c r="R202" s="16"/>
      <c r="S202" s="16"/>
      <c r="T202" s="16"/>
    </row>
    <row r="203" spans="1:20" x14ac:dyDescent="0.25">
      <c r="A203" s="16"/>
      <c r="B203" s="16"/>
      <c r="C203" s="16"/>
      <c r="D203" s="16"/>
      <c r="E203" s="16"/>
      <c r="F203" s="16"/>
      <c r="G203" s="16"/>
      <c r="H203" s="16"/>
      <c r="I203" s="16"/>
      <c r="J203" s="16"/>
      <c r="K203" s="16"/>
      <c r="L203" s="16"/>
      <c r="M203" s="16"/>
      <c r="N203" s="16"/>
      <c r="O203" s="16"/>
      <c r="P203" s="16"/>
      <c r="Q203" s="16"/>
      <c r="R203" s="16"/>
      <c r="S203" s="16"/>
      <c r="T203" s="16"/>
    </row>
    <row r="204" spans="1:20" x14ac:dyDescent="0.25">
      <c r="A204" s="16"/>
      <c r="B204" s="16"/>
      <c r="C204" s="16"/>
      <c r="D204" s="16"/>
      <c r="E204" s="16"/>
      <c r="F204" s="16"/>
      <c r="G204" s="16"/>
      <c r="H204" s="16"/>
      <c r="I204" s="16"/>
      <c r="J204" s="16"/>
      <c r="K204" s="16"/>
      <c r="L204" s="16"/>
      <c r="M204" s="16"/>
      <c r="N204" s="16"/>
      <c r="O204" s="16"/>
      <c r="P204" s="16"/>
      <c r="Q204" s="16"/>
      <c r="R204" s="16"/>
      <c r="S204" s="16"/>
      <c r="T204" s="16"/>
    </row>
    <row r="205" spans="1:20" x14ac:dyDescent="0.25">
      <c r="A205" s="16"/>
      <c r="B205" s="16"/>
      <c r="C205" s="16"/>
      <c r="D205" s="16"/>
      <c r="E205" s="16"/>
      <c r="F205" s="16"/>
      <c r="G205" s="16"/>
      <c r="H205" s="16"/>
      <c r="I205" s="16"/>
      <c r="J205" s="16"/>
      <c r="K205" s="16"/>
      <c r="L205" s="16"/>
      <c r="M205" s="16"/>
      <c r="N205" s="16"/>
      <c r="O205" s="16"/>
      <c r="P205" s="16"/>
      <c r="Q205" s="16"/>
      <c r="R205" s="16"/>
      <c r="S205" s="16"/>
      <c r="T205" s="16"/>
    </row>
    <row r="206" spans="1:20" x14ac:dyDescent="0.25">
      <c r="A206" s="16"/>
      <c r="B206" s="16"/>
      <c r="C206" s="16"/>
      <c r="D206" s="16"/>
      <c r="E206" s="16"/>
      <c r="F206" s="16"/>
      <c r="G206" s="16"/>
      <c r="H206" s="16"/>
      <c r="I206" s="16"/>
      <c r="J206" s="16"/>
      <c r="K206" s="16"/>
      <c r="L206" s="16"/>
      <c r="M206" s="16"/>
      <c r="N206" s="16"/>
      <c r="O206" s="16"/>
      <c r="P206" s="16"/>
      <c r="Q206" s="16"/>
      <c r="R206" s="16"/>
      <c r="S206" s="16"/>
      <c r="T206" s="16"/>
    </row>
    <row r="207" spans="1:20" x14ac:dyDescent="0.25">
      <c r="A207" s="16"/>
      <c r="B207" s="16"/>
      <c r="C207" s="16"/>
      <c r="D207" s="16"/>
      <c r="E207" s="16"/>
      <c r="F207" s="16"/>
      <c r="G207" s="16"/>
      <c r="H207" s="16"/>
      <c r="I207" s="16"/>
      <c r="J207" s="16"/>
      <c r="K207" s="16"/>
      <c r="L207" s="16"/>
      <c r="M207" s="16"/>
      <c r="N207" s="16"/>
      <c r="O207" s="16"/>
      <c r="P207" s="16"/>
      <c r="Q207" s="16"/>
      <c r="R207" s="16"/>
      <c r="S207" s="16"/>
      <c r="T207" s="16"/>
    </row>
    <row r="208" spans="1:20" x14ac:dyDescent="0.25">
      <c r="A208" s="16"/>
      <c r="B208" s="16"/>
      <c r="C208" s="16"/>
      <c r="D208" s="16"/>
      <c r="E208" s="16"/>
      <c r="F208" s="16"/>
      <c r="G208" s="16"/>
      <c r="H208" s="16"/>
      <c r="I208" s="16"/>
      <c r="J208" s="16"/>
      <c r="K208" s="16"/>
      <c r="L208" s="16"/>
      <c r="M208" s="16"/>
      <c r="N208" s="16"/>
      <c r="O208" s="16"/>
      <c r="P208" s="16"/>
      <c r="Q208" s="16"/>
      <c r="R208" s="16"/>
      <c r="S208" s="16"/>
      <c r="T208" s="16"/>
    </row>
    <row r="209" spans="1:20" x14ac:dyDescent="0.25">
      <c r="A209" s="16"/>
      <c r="B209" s="16"/>
      <c r="C209" s="16"/>
      <c r="D209" s="16"/>
      <c r="E209" s="16"/>
      <c r="F209" s="16"/>
      <c r="G209" s="16"/>
      <c r="H209" s="16"/>
      <c r="I209" s="16"/>
      <c r="J209" s="16"/>
      <c r="K209" s="16"/>
      <c r="L209" s="16"/>
      <c r="M209" s="16"/>
      <c r="N209" s="16"/>
      <c r="O209" s="16"/>
      <c r="P209" s="16"/>
      <c r="Q209" s="16"/>
      <c r="R209" s="16"/>
      <c r="S209" s="16"/>
      <c r="T209" s="16"/>
    </row>
    <row r="210" spans="1:20" x14ac:dyDescent="0.25">
      <c r="A210" s="16"/>
      <c r="B210" s="16"/>
      <c r="C210" s="16"/>
      <c r="D210" s="16"/>
      <c r="E210" s="16"/>
      <c r="F210" s="16"/>
      <c r="G210" s="16"/>
      <c r="H210" s="16"/>
      <c r="I210" s="16"/>
      <c r="J210" s="16"/>
      <c r="K210" s="16"/>
      <c r="L210" s="16"/>
      <c r="M210" s="16"/>
      <c r="N210" s="16"/>
      <c r="O210" s="16"/>
      <c r="P210" s="16"/>
      <c r="Q210" s="16"/>
      <c r="R210" s="16"/>
      <c r="S210" s="16"/>
      <c r="T210" s="16"/>
    </row>
    <row r="211" spans="1:20" x14ac:dyDescent="0.25">
      <c r="A211" s="16"/>
      <c r="B211" s="16"/>
      <c r="C211" s="16"/>
      <c r="D211" s="16"/>
      <c r="E211" s="16"/>
      <c r="F211" s="16"/>
      <c r="G211" s="16"/>
      <c r="H211" s="16"/>
      <c r="I211" s="16"/>
      <c r="J211" s="16"/>
      <c r="K211" s="16"/>
      <c r="L211" s="16"/>
      <c r="M211" s="16"/>
      <c r="N211" s="16"/>
      <c r="O211" s="16"/>
      <c r="P211" s="16"/>
      <c r="Q211" s="16"/>
      <c r="R211" s="16"/>
      <c r="S211" s="16"/>
      <c r="T211" s="16"/>
    </row>
    <row r="212" spans="1:20" x14ac:dyDescent="0.25">
      <c r="A212" s="16"/>
      <c r="B212" s="16"/>
      <c r="C212" s="16"/>
      <c r="D212" s="16"/>
      <c r="E212" s="16"/>
      <c r="F212" s="16"/>
      <c r="G212" s="16"/>
      <c r="H212" s="16"/>
      <c r="I212" s="16"/>
      <c r="J212" s="16"/>
      <c r="K212" s="16"/>
      <c r="L212" s="16"/>
      <c r="M212" s="16"/>
      <c r="N212" s="16"/>
      <c r="O212" s="16"/>
      <c r="P212" s="16"/>
      <c r="Q212" s="16"/>
      <c r="R212" s="16"/>
      <c r="S212" s="16"/>
      <c r="T212" s="16"/>
    </row>
    <row r="213" spans="1:20" x14ac:dyDescent="0.25">
      <c r="A213" s="16"/>
      <c r="B213" s="16"/>
      <c r="C213" s="16"/>
      <c r="D213" s="16"/>
      <c r="E213" s="16"/>
      <c r="F213" s="16"/>
      <c r="G213" s="16"/>
      <c r="H213" s="16"/>
      <c r="I213" s="16"/>
      <c r="J213" s="16"/>
      <c r="K213" s="16"/>
      <c r="L213" s="16"/>
      <c r="M213" s="16"/>
      <c r="N213" s="16"/>
      <c r="O213" s="16"/>
      <c r="P213" s="16"/>
      <c r="Q213" s="16"/>
      <c r="R213" s="16"/>
      <c r="S213" s="16"/>
      <c r="T213" s="16"/>
    </row>
    <row r="214" spans="1:20" x14ac:dyDescent="0.25">
      <c r="A214" s="16"/>
      <c r="B214" s="16"/>
      <c r="C214" s="16"/>
      <c r="D214" s="16"/>
      <c r="E214" s="16"/>
      <c r="F214" s="16"/>
      <c r="G214" s="16"/>
      <c r="H214" s="16"/>
      <c r="I214" s="16"/>
      <c r="J214" s="16"/>
      <c r="K214" s="16"/>
      <c r="L214" s="16"/>
      <c r="M214" s="16"/>
      <c r="N214" s="16"/>
      <c r="O214" s="16"/>
      <c r="P214" s="16"/>
      <c r="Q214" s="16"/>
      <c r="R214" s="16"/>
      <c r="S214" s="16"/>
      <c r="T214" s="16"/>
    </row>
    <row r="215" spans="1:20" x14ac:dyDescent="0.25">
      <c r="A215" s="16"/>
      <c r="B215" s="16"/>
      <c r="C215" s="16"/>
      <c r="D215" s="16"/>
      <c r="E215" s="16"/>
      <c r="F215" s="16"/>
      <c r="G215" s="16"/>
      <c r="H215" s="16"/>
      <c r="I215" s="16"/>
      <c r="J215" s="16"/>
      <c r="K215" s="16"/>
      <c r="L215" s="16"/>
      <c r="M215" s="16"/>
      <c r="N215" s="16"/>
      <c r="O215" s="16"/>
      <c r="P215" s="16"/>
      <c r="Q215" s="16"/>
      <c r="R215" s="16"/>
      <c r="S215" s="16"/>
      <c r="T215" s="16"/>
    </row>
    <row r="216" spans="1:20" x14ac:dyDescent="0.25">
      <c r="A216" s="16"/>
      <c r="B216" s="16"/>
      <c r="C216" s="16"/>
      <c r="D216" s="16"/>
      <c r="E216" s="16"/>
      <c r="F216" s="16"/>
      <c r="G216" s="16"/>
      <c r="H216" s="16"/>
      <c r="I216" s="16"/>
      <c r="J216" s="16"/>
      <c r="K216" s="16"/>
      <c r="L216" s="16"/>
      <c r="M216" s="16"/>
      <c r="N216" s="16"/>
      <c r="O216" s="16"/>
      <c r="P216" s="16"/>
      <c r="Q216" s="16"/>
      <c r="R216" s="16"/>
      <c r="S216" s="16"/>
      <c r="T216" s="16"/>
    </row>
    <row r="217" spans="1:20" x14ac:dyDescent="0.25">
      <c r="A217" s="16"/>
      <c r="B217" s="16"/>
      <c r="C217" s="16"/>
      <c r="D217" s="16"/>
      <c r="E217" s="16"/>
      <c r="F217" s="16"/>
      <c r="G217" s="16"/>
      <c r="H217" s="16"/>
      <c r="I217" s="16"/>
      <c r="J217" s="16"/>
      <c r="K217" s="16"/>
      <c r="L217" s="16"/>
      <c r="M217" s="16"/>
      <c r="N217" s="16"/>
      <c r="O217" s="16"/>
      <c r="P217" s="16"/>
      <c r="Q217" s="16"/>
      <c r="R217" s="16"/>
      <c r="S217" s="16"/>
      <c r="T217" s="16"/>
    </row>
    <row r="218" spans="1:20" x14ac:dyDescent="0.25">
      <c r="A218" s="16"/>
      <c r="B218" s="16"/>
      <c r="C218" s="16"/>
      <c r="D218" s="16"/>
      <c r="E218" s="16"/>
      <c r="F218" s="16"/>
      <c r="G218" s="16"/>
      <c r="H218" s="16"/>
      <c r="I218" s="16"/>
      <c r="J218" s="16"/>
      <c r="K218" s="16"/>
      <c r="L218" s="16"/>
      <c r="M218" s="16"/>
      <c r="N218" s="16"/>
      <c r="O218" s="16"/>
      <c r="P218" s="16"/>
      <c r="Q218" s="16"/>
      <c r="R218" s="16"/>
      <c r="S218" s="16"/>
      <c r="T218" s="16"/>
    </row>
    <row r="219" spans="1:20" x14ac:dyDescent="0.25">
      <c r="A219" s="16"/>
      <c r="B219" s="16"/>
      <c r="C219" s="16"/>
      <c r="D219" s="16"/>
      <c r="E219" s="16"/>
      <c r="F219" s="16"/>
      <c r="G219" s="16"/>
      <c r="H219" s="16"/>
      <c r="I219" s="16"/>
      <c r="J219" s="16"/>
      <c r="K219" s="16"/>
      <c r="L219" s="16"/>
      <c r="M219" s="16"/>
      <c r="N219" s="16"/>
      <c r="O219" s="16"/>
      <c r="P219" s="16"/>
      <c r="Q219" s="16"/>
      <c r="R219" s="16"/>
      <c r="S219" s="16"/>
      <c r="T219" s="16"/>
    </row>
    <row r="220" spans="1:20" x14ac:dyDescent="0.25">
      <c r="A220" s="16"/>
      <c r="B220" s="16"/>
      <c r="C220" s="16"/>
      <c r="D220" s="16"/>
      <c r="E220" s="16"/>
      <c r="F220" s="16"/>
      <c r="G220" s="16"/>
      <c r="H220" s="16"/>
      <c r="I220" s="16"/>
      <c r="J220" s="16"/>
      <c r="K220" s="16"/>
      <c r="L220" s="16"/>
      <c r="M220" s="16"/>
      <c r="N220" s="16"/>
      <c r="O220" s="16"/>
      <c r="P220" s="16"/>
      <c r="Q220" s="16"/>
      <c r="R220" s="16"/>
      <c r="S220" s="16"/>
      <c r="T220" s="16"/>
    </row>
    <row r="221" spans="1:20" x14ac:dyDescent="0.25">
      <c r="A221" s="16"/>
      <c r="B221" s="16"/>
      <c r="C221" s="16"/>
      <c r="D221" s="16"/>
      <c r="E221" s="16"/>
      <c r="F221" s="16"/>
      <c r="G221" s="16"/>
      <c r="H221" s="16"/>
      <c r="I221" s="16"/>
      <c r="J221" s="16"/>
      <c r="K221" s="16"/>
      <c r="L221" s="16"/>
      <c r="M221" s="16"/>
      <c r="N221" s="16"/>
      <c r="O221" s="16"/>
      <c r="P221" s="16"/>
      <c r="Q221" s="16"/>
      <c r="R221" s="16"/>
      <c r="S221" s="16"/>
      <c r="T221" s="16"/>
    </row>
    <row r="222" spans="1:20" x14ac:dyDescent="0.25">
      <c r="A222" s="16"/>
      <c r="B222" s="16"/>
      <c r="C222" s="16"/>
      <c r="D222" s="16"/>
      <c r="E222" s="16"/>
      <c r="F222" s="16"/>
      <c r="G222" s="16"/>
      <c r="H222" s="16"/>
      <c r="I222" s="16"/>
      <c r="J222" s="16"/>
      <c r="K222" s="16"/>
      <c r="L222" s="16"/>
      <c r="M222" s="16"/>
      <c r="N222" s="16"/>
      <c r="O222" s="16"/>
      <c r="P222" s="16"/>
      <c r="Q222" s="16"/>
      <c r="R222" s="16"/>
      <c r="S222" s="16"/>
      <c r="T222" s="16"/>
    </row>
    <row r="223" spans="1:20" x14ac:dyDescent="0.25">
      <c r="A223" s="16"/>
      <c r="B223" s="16"/>
      <c r="C223" s="16"/>
      <c r="D223" s="16"/>
      <c r="E223" s="16"/>
      <c r="F223" s="16"/>
      <c r="G223" s="16"/>
      <c r="H223" s="16"/>
      <c r="I223" s="16"/>
      <c r="J223" s="16"/>
      <c r="K223" s="16"/>
      <c r="L223" s="16"/>
      <c r="M223" s="16"/>
      <c r="N223" s="16"/>
      <c r="O223" s="16"/>
      <c r="P223" s="16"/>
      <c r="Q223" s="16"/>
      <c r="R223" s="16"/>
      <c r="S223" s="16"/>
      <c r="T223" s="16"/>
    </row>
    <row r="224" spans="1:20" x14ac:dyDescent="0.25">
      <c r="A224" s="16"/>
      <c r="B224" s="16"/>
      <c r="C224" s="16"/>
      <c r="D224" s="16"/>
      <c r="E224" s="16"/>
      <c r="F224" s="16"/>
      <c r="G224" s="16"/>
      <c r="H224" s="16"/>
      <c r="I224" s="16"/>
      <c r="J224" s="16"/>
      <c r="K224" s="16"/>
      <c r="L224" s="16"/>
      <c r="M224" s="16"/>
      <c r="N224" s="16"/>
      <c r="O224" s="16"/>
      <c r="P224" s="16"/>
      <c r="Q224" s="16"/>
      <c r="R224" s="16"/>
      <c r="S224" s="16"/>
      <c r="T224" s="16"/>
    </row>
    <row r="225" spans="1:20" x14ac:dyDescent="0.25">
      <c r="A225" s="16"/>
      <c r="B225" s="16"/>
      <c r="C225" s="16"/>
      <c r="D225" s="16"/>
      <c r="E225" s="16"/>
      <c r="F225" s="16"/>
      <c r="G225" s="16"/>
      <c r="H225" s="16"/>
      <c r="I225" s="16"/>
      <c r="J225" s="16"/>
      <c r="K225" s="16"/>
      <c r="L225" s="16"/>
      <c r="M225" s="16"/>
      <c r="N225" s="16"/>
      <c r="O225" s="16"/>
      <c r="P225" s="16"/>
      <c r="Q225" s="16"/>
      <c r="R225" s="16"/>
      <c r="S225" s="16"/>
      <c r="T225" s="16"/>
    </row>
    <row r="226" spans="1:20" x14ac:dyDescent="0.25">
      <c r="A226" s="16"/>
      <c r="B226" s="16"/>
      <c r="C226" s="16"/>
      <c r="D226" s="16"/>
      <c r="E226" s="16"/>
      <c r="F226" s="16"/>
      <c r="G226" s="16"/>
      <c r="H226" s="16"/>
      <c r="I226" s="16"/>
      <c r="J226" s="16"/>
      <c r="K226" s="16"/>
      <c r="L226" s="16"/>
      <c r="M226" s="16"/>
      <c r="N226" s="16"/>
      <c r="O226" s="16"/>
      <c r="P226" s="16"/>
      <c r="Q226" s="16"/>
      <c r="R226" s="16"/>
      <c r="S226" s="16"/>
      <c r="T226" s="16"/>
    </row>
    <row r="227" spans="1:20" x14ac:dyDescent="0.25">
      <c r="A227" s="16"/>
      <c r="B227" s="16"/>
      <c r="C227" s="16"/>
      <c r="D227" s="16"/>
      <c r="E227" s="16"/>
      <c r="F227" s="16"/>
      <c r="G227" s="16"/>
      <c r="H227" s="16"/>
      <c r="I227" s="16"/>
      <c r="J227" s="16"/>
      <c r="K227" s="16"/>
      <c r="L227" s="16"/>
      <c r="M227" s="16"/>
      <c r="N227" s="16"/>
      <c r="O227" s="16"/>
      <c r="P227" s="16"/>
      <c r="Q227" s="16"/>
      <c r="R227" s="16"/>
      <c r="S227" s="16"/>
      <c r="T227" s="16"/>
    </row>
    <row r="228" spans="1:20" x14ac:dyDescent="0.25">
      <c r="A228" s="16"/>
      <c r="B228" s="16"/>
      <c r="C228" s="16"/>
      <c r="D228" s="16"/>
      <c r="E228" s="16"/>
      <c r="F228" s="16"/>
      <c r="G228" s="16"/>
      <c r="H228" s="16"/>
      <c r="I228" s="16"/>
      <c r="J228" s="16"/>
      <c r="K228" s="16"/>
      <c r="L228" s="16"/>
      <c r="M228" s="16"/>
      <c r="N228" s="16"/>
      <c r="O228" s="16"/>
      <c r="P228" s="16"/>
      <c r="Q228" s="16"/>
      <c r="R228" s="16"/>
      <c r="S228" s="16"/>
      <c r="T228" s="16"/>
    </row>
    <row r="229" spans="1:20" x14ac:dyDescent="0.25">
      <c r="A229" s="16"/>
      <c r="B229" s="16"/>
      <c r="C229" s="16"/>
      <c r="D229" s="16"/>
      <c r="E229" s="16"/>
      <c r="F229" s="16"/>
      <c r="G229" s="16"/>
      <c r="H229" s="16"/>
      <c r="I229" s="16"/>
      <c r="J229" s="16"/>
      <c r="K229" s="16"/>
      <c r="L229" s="16"/>
      <c r="M229" s="16"/>
      <c r="N229" s="16"/>
      <c r="O229" s="16"/>
      <c r="P229" s="16"/>
      <c r="Q229" s="16"/>
      <c r="R229" s="16"/>
      <c r="S229" s="16"/>
      <c r="T229" s="16"/>
    </row>
    <row r="230" spans="1:20" x14ac:dyDescent="0.25">
      <c r="A230" s="16"/>
      <c r="B230" s="16"/>
      <c r="C230" s="16"/>
      <c r="D230" s="16"/>
      <c r="E230" s="16"/>
      <c r="F230" s="16"/>
      <c r="G230" s="16"/>
      <c r="H230" s="16"/>
      <c r="I230" s="16"/>
      <c r="J230" s="16"/>
      <c r="K230" s="16"/>
      <c r="L230" s="16"/>
      <c r="M230" s="16"/>
      <c r="N230" s="16"/>
      <c r="O230" s="16"/>
      <c r="P230" s="16"/>
      <c r="Q230" s="16"/>
      <c r="R230" s="16"/>
      <c r="S230" s="16"/>
      <c r="T230" s="16"/>
    </row>
    <row r="231" spans="1:20" x14ac:dyDescent="0.25">
      <c r="A231" s="16"/>
      <c r="B231" s="16"/>
      <c r="C231" s="16"/>
      <c r="D231" s="16"/>
      <c r="E231" s="16"/>
      <c r="F231" s="16"/>
      <c r="G231" s="16"/>
      <c r="H231" s="16"/>
      <c r="I231" s="16"/>
      <c r="J231" s="16"/>
      <c r="K231" s="16"/>
      <c r="L231" s="16"/>
      <c r="M231" s="16"/>
      <c r="N231" s="16"/>
      <c r="O231" s="16"/>
      <c r="P231" s="16"/>
      <c r="Q231" s="16"/>
      <c r="R231" s="16"/>
      <c r="S231" s="16"/>
      <c r="T231" s="16"/>
    </row>
    <row r="232" spans="1:20" x14ac:dyDescent="0.25">
      <c r="A232" s="16"/>
      <c r="B232" s="16"/>
      <c r="C232" s="16"/>
      <c r="D232" s="16"/>
      <c r="E232" s="16"/>
      <c r="F232" s="16"/>
      <c r="G232" s="16"/>
      <c r="H232" s="16"/>
      <c r="I232" s="16"/>
      <c r="J232" s="16"/>
      <c r="K232" s="16"/>
      <c r="L232" s="16"/>
      <c r="M232" s="16"/>
      <c r="N232" s="16"/>
      <c r="O232" s="16"/>
      <c r="P232" s="16"/>
      <c r="Q232" s="16"/>
      <c r="R232" s="16"/>
      <c r="S232" s="16"/>
      <c r="T232" s="16"/>
    </row>
    <row r="233" spans="1:20" x14ac:dyDescent="0.25">
      <c r="A233" s="16"/>
      <c r="B233" s="16"/>
      <c r="C233" s="16"/>
      <c r="D233" s="16"/>
      <c r="E233" s="16"/>
      <c r="F233" s="16"/>
      <c r="G233" s="16"/>
      <c r="H233" s="16"/>
      <c r="I233" s="16"/>
      <c r="J233" s="16"/>
      <c r="K233" s="16"/>
      <c r="L233" s="16"/>
      <c r="M233" s="16"/>
      <c r="N233" s="16"/>
      <c r="O233" s="16"/>
      <c r="P233" s="16"/>
      <c r="Q233" s="16"/>
      <c r="R233" s="16"/>
      <c r="S233" s="16"/>
      <c r="T233" s="16"/>
    </row>
    <row r="234" spans="1:20" x14ac:dyDescent="0.25">
      <c r="A234" s="16"/>
      <c r="B234" s="16"/>
      <c r="C234" s="16"/>
      <c r="D234" s="16"/>
      <c r="E234" s="16"/>
      <c r="F234" s="16"/>
      <c r="G234" s="16"/>
      <c r="H234" s="16"/>
      <c r="I234" s="16"/>
      <c r="J234" s="16"/>
      <c r="K234" s="16"/>
      <c r="L234" s="16"/>
      <c r="M234" s="16"/>
      <c r="N234" s="16"/>
      <c r="O234" s="16"/>
      <c r="P234" s="16"/>
      <c r="Q234" s="16"/>
      <c r="R234" s="16"/>
      <c r="S234" s="16"/>
      <c r="T234" s="16"/>
    </row>
    <row r="235" spans="1:20" x14ac:dyDescent="0.25">
      <c r="A235" s="16"/>
      <c r="B235" s="16"/>
      <c r="C235" s="16"/>
      <c r="D235" s="16"/>
      <c r="E235" s="16"/>
      <c r="F235" s="16"/>
      <c r="G235" s="16"/>
      <c r="H235" s="16"/>
      <c r="I235" s="16"/>
      <c r="J235" s="16"/>
      <c r="K235" s="16"/>
      <c r="L235" s="16"/>
      <c r="M235" s="16"/>
      <c r="N235" s="16"/>
      <c r="O235" s="16"/>
      <c r="P235" s="16"/>
      <c r="Q235" s="16"/>
      <c r="R235" s="16"/>
      <c r="S235" s="16"/>
      <c r="T235" s="16"/>
    </row>
    <row r="236" spans="1:20" x14ac:dyDescent="0.25">
      <c r="A236" s="16"/>
      <c r="B236" s="16"/>
      <c r="C236" s="16"/>
      <c r="D236" s="16"/>
      <c r="E236" s="16"/>
      <c r="F236" s="16"/>
      <c r="G236" s="16"/>
      <c r="H236" s="16"/>
      <c r="I236" s="16"/>
      <c r="J236" s="16"/>
      <c r="K236" s="16"/>
      <c r="L236" s="16"/>
      <c r="M236" s="16"/>
      <c r="N236" s="16"/>
      <c r="O236" s="16"/>
      <c r="P236" s="16"/>
      <c r="Q236" s="16"/>
      <c r="R236" s="16"/>
      <c r="S236" s="16"/>
      <c r="T236" s="16"/>
    </row>
    <row r="237" spans="1:20" x14ac:dyDescent="0.25">
      <c r="A237" s="16"/>
      <c r="B237" s="16"/>
      <c r="C237" s="16"/>
      <c r="D237" s="16"/>
      <c r="E237" s="16"/>
      <c r="F237" s="16"/>
      <c r="G237" s="16"/>
      <c r="H237" s="16"/>
      <c r="I237" s="16"/>
      <c r="J237" s="16"/>
      <c r="K237" s="16"/>
      <c r="L237" s="16"/>
      <c r="M237" s="16"/>
      <c r="N237" s="16"/>
      <c r="O237" s="16"/>
      <c r="P237" s="16"/>
      <c r="Q237" s="16"/>
      <c r="R237" s="16"/>
      <c r="S237" s="16"/>
      <c r="T237" s="16"/>
    </row>
    <row r="238" spans="1:20" x14ac:dyDescent="0.25">
      <c r="A238" s="16"/>
      <c r="B238" s="16"/>
      <c r="C238" s="16"/>
      <c r="D238" s="16"/>
      <c r="E238" s="16"/>
      <c r="F238" s="16"/>
      <c r="G238" s="16"/>
      <c r="H238" s="16"/>
      <c r="I238" s="16"/>
      <c r="J238" s="16"/>
      <c r="K238" s="16"/>
      <c r="L238" s="16"/>
      <c r="M238" s="16"/>
      <c r="N238" s="16"/>
      <c r="O238" s="16"/>
      <c r="P238" s="16"/>
      <c r="Q238" s="16"/>
      <c r="R238" s="16"/>
      <c r="S238" s="16"/>
      <c r="T238" s="16"/>
    </row>
    <row r="239" spans="1:20" x14ac:dyDescent="0.25">
      <c r="A239" s="16"/>
      <c r="B239" s="16"/>
      <c r="C239" s="16"/>
      <c r="D239" s="16"/>
      <c r="E239" s="16"/>
      <c r="F239" s="16"/>
      <c r="G239" s="16"/>
      <c r="H239" s="16"/>
      <c r="I239" s="16"/>
      <c r="J239" s="16"/>
      <c r="K239" s="16"/>
      <c r="L239" s="16"/>
      <c r="M239" s="16"/>
      <c r="N239" s="16"/>
      <c r="O239" s="16"/>
      <c r="P239" s="16"/>
      <c r="Q239" s="16"/>
      <c r="R239" s="16"/>
      <c r="S239" s="16"/>
      <c r="T239" s="16"/>
    </row>
    <row r="240" spans="1:20" x14ac:dyDescent="0.25">
      <c r="A240" s="16"/>
      <c r="B240" s="16"/>
      <c r="C240" s="16"/>
      <c r="D240" s="16"/>
      <c r="E240" s="16"/>
      <c r="F240" s="16"/>
      <c r="G240" s="16"/>
      <c r="H240" s="16"/>
      <c r="I240" s="16"/>
      <c r="J240" s="16"/>
      <c r="K240" s="16"/>
      <c r="L240" s="16"/>
      <c r="M240" s="16"/>
      <c r="N240" s="16"/>
      <c r="O240" s="16"/>
      <c r="P240" s="16"/>
      <c r="Q240" s="16"/>
      <c r="R240" s="16"/>
      <c r="S240" s="16"/>
      <c r="T240" s="16"/>
    </row>
    <row r="241" spans="1:20" x14ac:dyDescent="0.25">
      <c r="A241" s="16"/>
      <c r="B241" s="16"/>
      <c r="C241" s="16"/>
      <c r="D241" s="16"/>
      <c r="E241" s="16"/>
      <c r="F241" s="16"/>
      <c r="G241" s="16"/>
      <c r="H241" s="16"/>
      <c r="I241" s="16"/>
      <c r="J241" s="16"/>
      <c r="K241" s="16"/>
      <c r="L241" s="16"/>
      <c r="M241" s="16"/>
      <c r="N241" s="16"/>
      <c r="O241" s="16"/>
      <c r="P241" s="16"/>
      <c r="Q241" s="16"/>
      <c r="R241" s="16"/>
      <c r="S241" s="16"/>
      <c r="T241" s="16"/>
    </row>
    <row r="242" spans="1:20" x14ac:dyDescent="0.25">
      <c r="A242" s="16"/>
      <c r="B242" s="16"/>
      <c r="C242" s="16"/>
      <c r="D242" s="16"/>
      <c r="E242" s="16"/>
      <c r="F242" s="16"/>
      <c r="G242" s="16"/>
      <c r="H242" s="16"/>
      <c r="I242" s="16"/>
      <c r="J242" s="16"/>
      <c r="K242" s="16"/>
      <c r="L242" s="16"/>
      <c r="M242" s="16"/>
      <c r="N242" s="16"/>
      <c r="O242" s="16"/>
      <c r="P242" s="16"/>
      <c r="Q242" s="16"/>
      <c r="R242" s="16"/>
      <c r="S242" s="16"/>
      <c r="T242" s="16"/>
    </row>
    <row r="243" spans="1:20" x14ac:dyDescent="0.25">
      <c r="A243" s="16"/>
      <c r="B243" s="16"/>
      <c r="C243" s="16"/>
      <c r="D243" s="16"/>
      <c r="E243" s="16"/>
      <c r="F243" s="16"/>
      <c r="G243" s="16"/>
      <c r="H243" s="16"/>
      <c r="I243" s="16"/>
      <c r="J243" s="16"/>
      <c r="K243" s="16"/>
      <c r="L243" s="16"/>
      <c r="M243" s="16"/>
      <c r="N243" s="16"/>
      <c r="O243" s="16"/>
      <c r="P243" s="16"/>
      <c r="Q243" s="16"/>
      <c r="R243" s="16"/>
      <c r="S243" s="16"/>
      <c r="T243" s="16"/>
    </row>
    <row r="244" spans="1:20" x14ac:dyDescent="0.25">
      <c r="A244" s="16"/>
      <c r="B244" s="16"/>
      <c r="C244" s="16"/>
      <c r="D244" s="16"/>
      <c r="E244" s="16"/>
      <c r="F244" s="16"/>
      <c r="G244" s="16"/>
      <c r="H244" s="16"/>
      <c r="I244" s="16"/>
      <c r="J244" s="16"/>
      <c r="K244" s="16"/>
      <c r="L244" s="16"/>
      <c r="M244" s="16"/>
      <c r="N244" s="16"/>
      <c r="O244" s="16"/>
      <c r="P244" s="16"/>
      <c r="Q244" s="16"/>
      <c r="R244" s="16"/>
      <c r="S244" s="16"/>
      <c r="T244" s="16"/>
    </row>
    <row r="245" spans="1:20" x14ac:dyDescent="0.25">
      <c r="A245" s="16"/>
      <c r="B245" s="16"/>
      <c r="C245" s="16"/>
      <c r="D245" s="16"/>
      <c r="E245" s="16"/>
      <c r="F245" s="16"/>
      <c r="G245" s="16"/>
      <c r="H245" s="16"/>
      <c r="I245" s="16"/>
      <c r="J245" s="16"/>
      <c r="K245" s="16"/>
      <c r="L245" s="16"/>
      <c r="M245" s="16"/>
      <c r="N245" s="16"/>
      <c r="O245" s="16"/>
      <c r="P245" s="16"/>
      <c r="Q245" s="16"/>
      <c r="R245" s="16"/>
      <c r="S245" s="16"/>
      <c r="T245" s="16"/>
    </row>
    <row r="246" spans="1:20" x14ac:dyDescent="0.25">
      <c r="A246" s="16"/>
      <c r="B246" s="16"/>
      <c r="C246" s="16"/>
      <c r="D246" s="16"/>
      <c r="E246" s="16"/>
      <c r="F246" s="16"/>
      <c r="G246" s="16"/>
      <c r="H246" s="16"/>
      <c r="I246" s="16"/>
      <c r="J246" s="16"/>
      <c r="K246" s="16"/>
      <c r="L246" s="16"/>
      <c r="M246" s="16"/>
      <c r="N246" s="16"/>
      <c r="O246" s="16"/>
      <c r="P246" s="16"/>
      <c r="Q246" s="16"/>
      <c r="R246" s="16"/>
      <c r="S246" s="16"/>
      <c r="T246" s="16"/>
    </row>
    <row r="247" spans="1:20" x14ac:dyDescent="0.25">
      <c r="A247" s="16"/>
      <c r="B247" s="16"/>
      <c r="C247" s="16"/>
      <c r="D247" s="16"/>
      <c r="E247" s="16"/>
      <c r="F247" s="16"/>
      <c r="G247" s="16"/>
      <c r="H247" s="16"/>
      <c r="I247" s="16"/>
      <c r="J247" s="16"/>
      <c r="K247" s="16"/>
      <c r="L247" s="16"/>
      <c r="M247" s="16"/>
      <c r="N247" s="16"/>
      <c r="O247" s="16"/>
      <c r="P247" s="16"/>
      <c r="Q247" s="16"/>
      <c r="R247" s="16"/>
      <c r="S247" s="16"/>
      <c r="T247" s="16"/>
    </row>
    <row r="248" spans="1:20" x14ac:dyDescent="0.25">
      <c r="A248" s="16"/>
      <c r="B248" s="16"/>
      <c r="C248" s="16"/>
      <c r="D248" s="16"/>
      <c r="E248" s="16"/>
      <c r="F248" s="16"/>
      <c r="G248" s="16"/>
      <c r="H248" s="16"/>
      <c r="I248" s="16"/>
      <c r="J248" s="16"/>
      <c r="K248" s="16"/>
      <c r="L248" s="16"/>
      <c r="M248" s="16"/>
      <c r="N248" s="16"/>
      <c r="O248" s="16"/>
      <c r="P248" s="16"/>
      <c r="Q248" s="16"/>
      <c r="R248" s="16"/>
      <c r="S248" s="16"/>
      <c r="T248" s="16"/>
    </row>
    <row r="249" spans="1:20" x14ac:dyDescent="0.25">
      <c r="A249" s="16"/>
      <c r="B249" s="16"/>
      <c r="C249" s="16"/>
      <c r="D249" s="16"/>
      <c r="E249" s="16"/>
      <c r="F249" s="16"/>
      <c r="G249" s="16"/>
      <c r="H249" s="16"/>
      <c r="I249" s="16"/>
      <c r="J249" s="16"/>
      <c r="K249" s="16"/>
      <c r="L249" s="16"/>
      <c r="M249" s="16"/>
      <c r="N249" s="16"/>
      <c r="O249" s="16"/>
      <c r="P249" s="16"/>
      <c r="Q249" s="16"/>
      <c r="R249" s="16"/>
      <c r="S249" s="16"/>
      <c r="T249" s="16"/>
    </row>
    <row r="250" spans="1:20" x14ac:dyDescent="0.25">
      <c r="A250" s="16"/>
      <c r="B250" s="16"/>
      <c r="C250" s="16"/>
      <c r="D250" s="16"/>
      <c r="E250" s="16"/>
      <c r="F250" s="16"/>
      <c r="G250" s="16"/>
      <c r="H250" s="16"/>
      <c r="I250" s="16"/>
      <c r="J250" s="16"/>
      <c r="K250" s="16"/>
      <c r="L250" s="16"/>
      <c r="M250" s="16"/>
      <c r="N250" s="16"/>
      <c r="O250" s="16"/>
      <c r="P250" s="16"/>
      <c r="Q250" s="16"/>
      <c r="R250" s="16"/>
      <c r="S250" s="16"/>
      <c r="T250" s="16"/>
    </row>
    <row r="251" spans="1:20" x14ac:dyDescent="0.25">
      <c r="A251" s="16"/>
      <c r="B251" s="16"/>
      <c r="C251" s="16"/>
      <c r="D251" s="16"/>
      <c r="E251" s="16"/>
      <c r="F251" s="16"/>
      <c r="G251" s="16"/>
      <c r="H251" s="16"/>
      <c r="I251" s="16"/>
      <c r="J251" s="16"/>
      <c r="K251" s="16"/>
      <c r="L251" s="16"/>
      <c r="M251" s="16"/>
      <c r="N251" s="16"/>
      <c r="O251" s="16"/>
      <c r="P251" s="16"/>
      <c r="Q251" s="16"/>
      <c r="R251" s="16"/>
      <c r="S251" s="16"/>
      <c r="T251" s="16"/>
    </row>
    <row r="252" spans="1:20" x14ac:dyDescent="0.25">
      <c r="A252" s="16"/>
      <c r="B252" s="16"/>
      <c r="C252" s="16"/>
      <c r="D252" s="16"/>
      <c r="E252" s="16"/>
      <c r="F252" s="16"/>
      <c r="G252" s="16"/>
      <c r="H252" s="16"/>
      <c r="I252" s="16"/>
      <c r="J252" s="16"/>
      <c r="K252" s="16"/>
      <c r="L252" s="16"/>
      <c r="M252" s="16"/>
      <c r="N252" s="16"/>
      <c r="O252" s="16"/>
      <c r="P252" s="16"/>
      <c r="Q252" s="16"/>
      <c r="R252" s="16"/>
      <c r="S252" s="16"/>
      <c r="T252" s="16"/>
    </row>
    <row r="253" spans="1:20" x14ac:dyDescent="0.25">
      <c r="A253" s="16"/>
      <c r="B253" s="16"/>
      <c r="C253" s="16"/>
      <c r="D253" s="16"/>
      <c r="E253" s="16"/>
      <c r="F253" s="16"/>
      <c r="G253" s="16"/>
      <c r="H253" s="16"/>
      <c r="I253" s="16"/>
      <c r="J253" s="16"/>
      <c r="K253" s="16"/>
      <c r="L253" s="16"/>
      <c r="M253" s="16"/>
      <c r="N253" s="16"/>
      <c r="O253" s="16"/>
      <c r="P253" s="16"/>
      <c r="Q253" s="16"/>
      <c r="R253" s="16"/>
      <c r="S253" s="16"/>
      <c r="T253" s="16"/>
    </row>
    <row r="254" spans="1:20" x14ac:dyDescent="0.25">
      <c r="A254" s="16"/>
      <c r="B254" s="16"/>
      <c r="C254" s="16"/>
      <c r="D254" s="16"/>
      <c r="E254" s="16"/>
      <c r="F254" s="16"/>
      <c r="G254" s="16"/>
      <c r="H254" s="16"/>
      <c r="I254" s="16"/>
      <c r="J254" s="16"/>
      <c r="K254" s="16"/>
      <c r="L254" s="16"/>
      <c r="M254" s="16"/>
      <c r="N254" s="16"/>
      <c r="O254" s="16"/>
      <c r="P254" s="16"/>
      <c r="Q254" s="16"/>
      <c r="R254" s="16"/>
      <c r="S254" s="16"/>
      <c r="T254" s="16"/>
    </row>
    <row r="255" spans="1:20" x14ac:dyDescent="0.25">
      <c r="A255" s="16"/>
      <c r="B255" s="16"/>
      <c r="C255" s="16"/>
      <c r="D255" s="16"/>
      <c r="E255" s="16"/>
      <c r="F255" s="16"/>
      <c r="G255" s="16"/>
      <c r="H255" s="16"/>
      <c r="I255" s="16"/>
      <c r="J255" s="16"/>
      <c r="K255" s="16"/>
      <c r="L255" s="16"/>
      <c r="M255" s="16"/>
      <c r="N255" s="16"/>
      <c r="O255" s="16"/>
      <c r="P255" s="16"/>
      <c r="Q255" s="16"/>
      <c r="R255" s="16"/>
      <c r="S255" s="16"/>
      <c r="T255" s="16"/>
    </row>
    <row r="256" spans="1:20" x14ac:dyDescent="0.25">
      <c r="A256" s="16"/>
      <c r="B256" s="16"/>
      <c r="C256" s="16"/>
      <c r="D256" s="16"/>
      <c r="E256" s="16"/>
      <c r="F256" s="16"/>
      <c r="G256" s="16"/>
      <c r="H256" s="16"/>
      <c r="I256" s="16"/>
      <c r="J256" s="16"/>
      <c r="K256" s="16"/>
      <c r="L256" s="16"/>
      <c r="M256" s="16"/>
      <c r="N256" s="16"/>
      <c r="O256" s="16"/>
      <c r="P256" s="16"/>
      <c r="Q256" s="16"/>
      <c r="R256" s="16"/>
      <c r="S256" s="16"/>
      <c r="T256" s="16"/>
    </row>
    <row r="257" spans="1:20" x14ac:dyDescent="0.25">
      <c r="A257" s="16"/>
      <c r="B257" s="16"/>
      <c r="C257" s="16"/>
      <c r="D257" s="16"/>
      <c r="E257" s="16"/>
      <c r="F257" s="16"/>
      <c r="G257" s="16"/>
      <c r="H257" s="16"/>
      <c r="I257" s="16"/>
      <c r="J257" s="16"/>
      <c r="K257" s="16"/>
      <c r="L257" s="16"/>
      <c r="M257" s="16"/>
      <c r="N257" s="16"/>
      <c r="O257" s="16"/>
      <c r="P257" s="16"/>
      <c r="Q257" s="16"/>
      <c r="R257" s="16"/>
      <c r="S257" s="16"/>
      <c r="T257" s="16"/>
    </row>
    <row r="258" spans="1:20" x14ac:dyDescent="0.25">
      <c r="A258" s="16"/>
      <c r="B258" s="16"/>
      <c r="C258" s="16"/>
      <c r="D258" s="16"/>
      <c r="E258" s="16"/>
      <c r="F258" s="16"/>
      <c r="G258" s="16"/>
      <c r="H258" s="16"/>
      <c r="I258" s="16"/>
      <c r="J258" s="16"/>
      <c r="K258" s="16"/>
      <c r="L258" s="16"/>
      <c r="M258" s="16"/>
      <c r="N258" s="16"/>
      <c r="O258" s="16"/>
      <c r="P258" s="16"/>
      <c r="Q258" s="16"/>
      <c r="R258" s="16"/>
      <c r="S258" s="16"/>
      <c r="T258" s="16"/>
    </row>
    <row r="259" spans="1:20" x14ac:dyDescent="0.25">
      <c r="A259" s="16"/>
      <c r="B259" s="16"/>
      <c r="C259" s="16"/>
      <c r="D259" s="16"/>
      <c r="E259" s="16"/>
      <c r="F259" s="16"/>
      <c r="G259" s="16"/>
      <c r="H259" s="16"/>
      <c r="I259" s="16"/>
      <c r="J259" s="16"/>
      <c r="K259" s="16"/>
      <c r="L259" s="16"/>
      <c r="M259" s="16"/>
      <c r="N259" s="16"/>
      <c r="O259" s="16"/>
      <c r="P259" s="16"/>
      <c r="Q259" s="16"/>
      <c r="R259" s="16"/>
      <c r="S259" s="16"/>
      <c r="T259" s="16"/>
    </row>
    <row r="260" spans="1:20" x14ac:dyDescent="0.25">
      <c r="A260" s="16"/>
      <c r="B260" s="16"/>
      <c r="C260" s="16"/>
      <c r="D260" s="16"/>
      <c r="E260" s="16"/>
      <c r="F260" s="16"/>
      <c r="G260" s="16"/>
      <c r="H260" s="16"/>
      <c r="I260" s="16"/>
      <c r="J260" s="16"/>
      <c r="K260" s="16"/>
      <c r="L260" s="16"/>
      <c r="M260" s="16"/>
      <c r="N260" s="16"/>
      <c r="O260" s="16"/>
      <c r="P260" s="16"/>
      <c r="Q260" s="16"/>
      <c r="R260" s="16"/>
      <c r="S260" s="16"/>
      <c r="T260" s="16"/>
    </row>
    <row r="261" spans="1:20" x14ac:dyDescent="0.25">
      <c r="A261" s="16"/>
      <c r="B261" s="16"/>
      <c r="C261" s="16"/>
      <c r="D261" s="16"/>
      <c r="E261" s="16"/>
      <c r="F261" s="16"/>
      <c r="G261" s="16"/>
      <c r="H261" s="16"/>
      <c r="I261" s="16"/>
      <c r="J261" s="16"/>
      <c r="K261" s="16"/>
      <c r="L261" s="16"/>
      <c r="M261" s="16"/>
      <c r="N261" s="16"/>
      <c r="O261" s="16"/>
      <c r="P261" s="16"/>
      <c r="Q261" s="16"/>
      <c r="R261" s="16"/>
      <c r="S261" s="16"/>
      <c r="T261" s="16"/>
    </row>
    <row r="262" spans="1:20" x14ac:dyDescent="0.25">
      <c r="A262" s="16"/>
      <c r="B262" s="16"/>
      <c r="C262" s="16"/>
      <c r="D262" s="16"/>
      <c r="E262" s="16"/>
      <c r="F262" s="16"/>
      <c r="G262" s="16"/>
      <c r="H262" s="16"/>
      <c r="I262" s="16"/>
      <c r="J262" s="16"/>
      <c r="K262" s="16"/>
      <c r="L262" s="16"/>
      <c r="M262" s="16"/>
      <c r="N262" s="16"/>
      <c r="O262" s="16"/>
      <c r="P262" s="16"/>
      <c r="Q262" s="16"/>
      <c r="R262" s="16"/>
      <c r="S262" s="16"/>
      <c r="T262" s="16"/>
    </row>
    <row r="263" spans="1:20" x14ac:dyDescent="0.25">
      <c r="A263" s="16"/>
      <c r="B263" s="16"/>
      <c r="C263" s="16"/>
      <c r="D263" s="16"/>
      <c r="E263" s="16"/>
      <c r="F263" s="16"/>
      <c r="G263" s="16"/>
      <c r="H263" s="16"/>
      <c r="I263" s="16"/>
      <c r="J263" s="16"/>
      <c r="K263" s="16"/>
      <c r="L263" s="16"/>
      <c r="M263" s="16"/>
      <c r="N263" s="16"/>
      <c r="O263" s="16"/>
      <c r="P263" s="16"/>
      <c r="Q263" s="16"/>
      <c r="R263" s="16"/>
      <c r="S263" s="16"/>
      <c r="T263" s="16"/>
    </row>
    <row r="264" spans="1:20" x14ac:dyDescent="0.25">
      <c r="A264" s="16"/>
      <c r="B264" s="16"/>
      <c r="C264" s="16"/>
      <c r="D264" s="16"/>
      <c r="E264" s="16"/>
      <c r="F264" s="16"/>
      <c r="G264" s="16"/>
      <c r="H264" s="16"/>
      <c r="I264" s="16"/>
      <c r="J264" s="16"/>
      <c r="K264" s="16"/>
      <c r="L264" s="16"/>
      <c r="M264" s="16"/>
      <c r="N264" s="16"/>
      <c r="O264" s="16"/>
      <c r="P264" s="16"/>
      <c r="Q264" s="16"/>
      <c r="R264" s="16"/>
      <c r="S264" s="16"/>
      <c r="T264" s="16"/>
    </row>
    <row r="265" spans="1:20" x14ac:dyDescent="0.25">
      <c r="A265" s="16"/>
      <c r="B265" s="16"/>
      <c r="C265" s="16"/>
      <c r="D265" s="16"/>
      <c r="E265" s="16"/>
      <c r="F265" s="16"/>
      <c r="G265" s="16"/>
      <c r="H265" s="16"/>
      <c r="I265" s="16"/>
      <c r="J265" s="16"/>
      <c r="K265" s="16"/>
      <c r="L265" s="16"/>
      <c r="M265" s="16"/>
      <c r="N265" s="16"/>
      <c r="O265" s="16"/>
      <c r="P265" s="16"/>
      <c r="Q265" s="16"/>
      <c r="R265" s="16"/>
      <c r="S265" s="16"/>
      <c r="T265" s="16"/>
    </row>
    <row r="266" spans="1:20" x14ac:dyDescent="0.25">
      <c r="A266" s="16"/>
      <c r="B266" s="16"/>
      <c r="C266" s="16"/>
      <c r="D266" s="16"/>
      <c r="E266" s="16"/>
      <c r="F266" s="16"/>
      <c r="G266" s="16"/>
      <c r="H266" s="16"/>
      <c r="I266" s="16"/>
      <c r="J266" s="16"/>
      <c r="K266" s="16"/>
      <c r="L266" s="16"/>
      <c r="M266" s="16"/>
      <c r="N266" s="16"/>
      <c r="O266" s="16"/>
      <c r="P266" s="16"/>
      <c r="Q266" s="16"/>
      <c r="R266" s="16"/>
      <c r="S266" s="16"/>
      <c r="T266" s="16"/>
    </row>
    <row r="267" spans="1:20" x14ac:dyDescent="0.25">
      <c r="A267" s="16"/>
      <c r="B267" s="16"/>
      <c r="C267" s="16"/>
      <c r="D267" s="16"/>
      <c r="E267" s="16"/>
      <c r="F267" s="16"/>
      <c r="G267" s="16"/>
      <c r="H267" s="16"/>
      <c r="I267" s="16"/>
      <c r="J267" s="16"/>
      <c r="K267" s="16"/>
      <c r="L267" s="16"/>
      <c r="M267" s="16"/>
      <c r="N267" s="16"/>
      <c r="O267" s="16"/>
      <c r="P267" s="16"/>
      <c r="Q267" s="16"/>
      <c r="R267" s="16"/>
      <c r="S267" s="16"/>
      <c r="T267" s="16"/>
    </row>
    <row r="268" spans="1:20" x14ac:dyDescent="0.25">
      <c r="A268" s="16"/>
      <c r="B268" s="16"/>
      <c r="C268" s="16"/>
      <c r="D268" s="16"/>
      <c r="E268" s="16"/>
      <c r="F268" s="16"/>
      <c r="G268" s="16"/>
      <c r="H268" s="16"/>
      <c r="I268" s="16"/>
      <c r="J268" s="16"/>
      <c r="K268" s="16"/>
      <c r="L268" s="16"/>
      <c r="M268" s="16"/>
      <c r="N268" s="16"/>
      <c r="O268" s="16"/>
      <c r="P268" s="16"/>
      <c r="Q268" s="16"/>
      <c r="R268" s="16"/>
      <c r="S268" s="16"/>
      <c r="T268" s="16"/>
    </row>
    <row r="269" spans="1:20" x14ac:dyDescent="0.25">
      <c r="A269" s="16"/>
      <c r="B269" s="16"/>
      <c r="C269" s="16"/>
      <c r="D269" s="16"/>
      <c r="E269" s="16"/>
      <c r="F269" s="16"/>
      <c r="G269" s="16"/>
      <c r="H269" s="16"/>
      <c r="I269" s="16"/>
      <c r="J269" s="16"/>
      <c r="K269" s="16"/>
      <c r="L269" s="16"/>
      <c r="M269" s="16"/>
      <c r="N269" s="16"/>
      <c r="O269" s="16"/>
      <c r="P269" s="16"/>
      <c r="Q269" s="16"/>
      <c r="R269" s="16"/>
      <c r="S269" s="16"/>
      <c r="T269" s="16"/>
    </row>
    <row r="270" spans="1:20" x14ac:dyDescent="0.25">
      <c r="A270" s="16"/>
      <c r="B270" s="16"/>
      <c r="C270" s="16"/>
      <c r="D270" s="16"/>
      <c r="E270" s="16"/>
      <c r="F270" s="16"/>
      <c r="G270" s="16"/>
      <c r="H270" s="16"/>
      <c r="I270" s="16"/>
      <c r="J270" s="16"/>
      <c r="K270" s="16"/>
      <c r="L270" s="16"/>
      <c r="M270" s="16"/>
      <c r="N270" s="16"/>
      <c r="O270" s="16"/>
      <c r="P270" s="16"/>
      <c r="Q270" s="16"/>
      <c r="R270" s="16"/>
      <c r="S270" s="16"/>
      <c r="T270" s="16"/>
    </row>
    <row r="271" spans="1:20" x14ac:dyDescent="0.25">
      <c r="A271" s="16"/>
      <c r="B271" s="16"/>
      <c r="C271" s="16"/>
      <c r="D271" s="16"/>
      <c r="E271" s="16"/>
      <c r="F271" s="16"/>
      <c r="G271" s="16"/>
      <c r="H271" s="16"/>
      <c r="I271" s="16"/>
      <c r="J271" s="16"/>
      <c r="K271" s="16"/>
      <c r="L271" s="16"/>
      <c r="M271" s="16"/>
      <c r="N271" s="16"/>
      <c r="O271" s="16"/>
      <c r="P271" s="16"/>
      <c r="Q271" s="16"/>
      <c r="R271" s="16"/>
      <c r="S271" s="16"/>
      <c r="T271" s="16"/>
    </row>
    <row r="272" spans="1:20" x14ac:dyDescent="0.25">
      <c r="A272" s="16"/>
      <c r="B272" s="16"/>
      <c r="C272" s="16"/>
      <c r="D272" s="16"/>
      <c r="E272" s="16"/>
      <c r="F272" s="16"/>
      <c r="G272" s="16"/>
      <c r="H272" s="16"/>
      <c r="I272" s="16"/>
      <c r="J272" s="16"/>
      <c r="K272" s="16"/>
      <c r="L272" s="16"/>
      <c r="M272" s="16"/>
      <c r="N272" s="16"/>
      <c r="O272" s="16"/>
      <c r="P272" s="16"/>
      <c r="Q272" s="16"/>
      <c r="R272" s="16"/>
      <c r="S272" s="16"/>
      <c r="T272" s="16"/>
    </row>
    <row r="273" spans="1:20" x14ac:dyDescent="0.25">
      <c r="A273" s="16"/>
      <c r="B273" s="16"/>
      <c r="C273" s="16"/>
      <c r="D273" s="16"/>
      <c r="E273" s="16"/>
      <c r="F273" s="16"/>
      <c r="G273" s="16"/>
      <c r="H273" s="16"/>
      <c r="I273" s="16"/>
      <c r="J273" s="16"/>
      <c r="K273" s="16"/>
      <c r="L273" s="16"/>
      <c r="M273" s="16"/>
      <c r="N273" s="16"/>
      <c r="O273" s="16"/>
      <c r="P273" s="16"/>
      <c r="Q273" s="16"/>
      <c r="R273" s="16"/>
      <c r="S273" s="16"/>
      <c r="T273" s="16"/>
    </row>
    <row r="274" spans="1:20" x14ac:dyDescent="0.25">
      <c r="A274" s="16"/>
      <c r="B274" s="16"/>
      <c r="C274" s="16"/>
      <c r="D274" s="16"/>
      <c r="E274" s="16"/>
      <c r="F274" s="16"/>
      <c r="G274" s="16"/>
      <c r="H274" s="16"/>
      <c r="I274" s="16"/>
      <c r="J274" s="16"/>
      <c r="K274" s="16"/>
      <c r="L274" s="16"/>
      <c r="M274" s="16"/>
      <c r="N274" s="16"/>
      <c r="O274" s="16"/>
      <c r="P274" s="16"/>
      <c r="Q274" s="16"/>
      <c r="R274" s="16"/>
      <c r="S274" s="16"/>
      <c r="T274" s="16"/>
    </row>
    <row r="275" spans="1:20" x14ac:dyDescent="0.25">
      <c r="A275" s="16"/>
      <c r="B275" s="16"/>
      <c r="C275" s="16"/>
      <c r="D275" s="16"/>
      <c r="E275" s="16"/>
      <c r="F275" s="16"/>
      <c r="G275" s="16"/>
      <c r="H275" s="16"/>
      <c r="I275" s="16"/>
      <c r="J275" s="16"/>
      <c r="K275" s="16"/>
      <c r="L275" s="16"/>
      <c r="M275" s="16"/>
      <c r="N275" s="16"/>
      <c r="O275" s="16"/>
      <c r="P275" s="16"/>
      <c r="Q275" s="16"/>
      <c r="R275" s="16"/>
      <c r="S275" s="16"/>
      <c r="T275" s="16"/>
    </row>
    <row r="276" spans="1:20" x14ac:dyDescent="0.25">
      <c r="A276" s="16"/>
      <c r="B276" s="16"/>
      <c r="C276" s="16"/>
      <c r="D276" s="16"/>
      <c r="E276" s="16"/>
      <c r="F276" s="16"/>
      <c r="G276" s="16"/>
      <c r="H276" s="16"/>
      <c r="I276" s="16"/>
      <c r="J276" s="16"/>
      <c r="K276" s="16"/>
      <c r="L276" s="16"/>
      <c r="M276" s="16"/>
      <c r="N276" s="16"/>
      <c r="O276" s="16"/>
      <c r="P276" s="16"/>
      <c r="Q276" s="16"/>
      <c r="R276" s="16"/>
      <c r="S276" s="16"/>
      <c r="T276" s="16"/>
    </row>
    <row r="277" spans="1:20" x14ac:dyDescent="0.25">
      <c r="A277" s="16"/>
      <c r="B277" s="16"/>
      <c r="C277" s="16"/>
      <c r="D277" s="16"/>
      <c r="E277" s="16"/>
      <c r="F277" s="16"/>
      <c r="G277" s="16"/>
      <c r="H277" s="16"/>
      <c r="I277" s="16"/>
      <c r="J277" s="16"/>
      <c r="K277" s="16"/>
      <c r="L277" s="16"/>
      <c r="M277" s="16"/>
      <c r="N277" s="16"/>
      <c r="O277" s="16"/>
      <c r="P277" s="16"/>
      <c r="Q277" s="16"/>
      <c r="R277" s="16"/>
      <c r="S277" s="16"/>
      <c r="T277" s="16"/>
    </row>
    <row r="278" spans="1:20" x14ac:dyDescent="0.25">
      <c r="A278" s="16"/>
      <c r="B278" s="16"/>
      <c r="C278" s="16"/>
      <c r="D278" s="16"/>
      <c r="E278" s="16"/>
      <c r="F278" s="16"/>
      <c r="G278" s="16"/>
      <c r="H278" s="16"/>
      <c r="I278" s="16"/>
      <c r="J278" s="16"/>
      <c r="K278" s="16"/>
      <c r="L278" s="16"/>
      <c r="M278" s="16"/>
      <c r="N278" s="16"/>
      <c r="O278" s="16"/>
      <c r="P278" s="16"/>
      <c r="Q278" s="16"/>
      <c r="R278" s="16"/>
      <c r="S278" s="16"/>
      <c r="T278" s="16"/>
    </row>
    <row r="279" spans="1:20" x14ac:dyDescent="0.25">
      <c r="A279" s="16"/>
      <c r="B279" s="16"/>
      <c r="C279" s="16"/>
      <c r="D279" s="16"/>
      <c r="E279" s="16"/>
      <c r="F279" s="16"/>
      <c r="G279" s="16"/>
      <c r="H279" s="16"/>
      <c r="I279" s="16"/>
      <c r="J279" s="16"/>
      <c r="K279" s="16"/>
      <c r="L279" s="16"/>
      <c r="M279" s="16"/>
      <c r="N279" s="16"/>
      <c r="O279" s="16"/>
      <c r="P279" s="16"/>
      <c r="Q279" s="16"/>
      <c r="R279" s="16"/>
      <c r="S279" s="16"/>
      <c r="T279" s="16"/>
    </row>
    <row r="280" spans="1:20" x14ac:dyDescent="0.25">
      <c r="A280" s="16"/>
      <c r="B280" s="16"/>
      <c r="C280" s="16"/>
      <c r="D280" s="16"/>
      <c r="E280" s="16"/>
      <c r="F280" s="16"/>
      <c r="G280" s="16"/>
      <c r="H280" s="16"/>
      <c r="I280" s="16"/>
      <c r="J280" s="16"/>
      <c r="K280" s="16"/>
      <c r="L280" s="16"/>
      <c r="M280" s="16"/>
      <c r="N280" s="16"/>
      <c r="O280" s="16"/>
      <c r="P280" s="16"/>
      <c r="Q280" s="16"/>
      <c r="R280" s="16"/>
      <c r="S280" s="16"/>
      <c r="T280" s="16"/>
    </row>
    <row r="281" spans="1:20" x14ac:dyDescent="0.25">
      <c r="A281" s="16"/>
      <c r="B281" s="16"/>
      <c r="C281" s="16"/>
      <c r="D281" s="16"/>
      <c r="E281" s="16"/>
      <c r="F281" s="16"/>
      <c r="G281" s="16"/>
      <c r="H281" s="16"/>
      <c r="I281" s="16"/>
      <c r="J281" s="16"/>
      <c r="K281" s="16"/>
      <c r="L281" s="16"/>
      <c r="M281" s="16"/>
      <c r="N281" s="16"/>
      <c r="O281" s="16"/>
      <c r="P281" s="16"/>
      <c r="Q281" s="16"/>
      <c r="R281" s="16"/>
      <c r="S281" s="16"/>
      <c r="T281" s="16"/>
    </row>
    <row r="282" spans="1:20" x14ac:dyDescent="0.25">
      <c r="A282" s="16"/>
      <c r="B282" s="16"/>
      <c r="C282" s="16"/>
      <c r="D282" s="16"/>
      <c r="E282" s="16"/>
      <c r="F282" s="16"/>
      <c r="G282" s="16"/>
      <c r="H282" s="16"/>
      <c r="I282" s="16"/>
      <c r="J282" s="16"/>
      <c r="K282" s="16"/>
      <c r="L282" s="16"/>
      <c r="M282" s="16"/>
      <c r="N282" s="16"/>
      <c r="O282" s="16"/>
      <c r="P282" s="16"/>
      <c r="Q282" s="16"/>
      <c r="R282" s="16"/>
      <c r="S282" s="16"/>
      <c r="T282" s="16"/>
    </row>
    <row r="283" spans="1:20" x14ac:dyDescent="0.25">
      <c r="A283" s="16"/>
      <c r="B283" s="16"/>
      <c r="C283" s="16"/>
      <c r="D283" s="16"/>
      <c r="E283" s="16"/>
      <c r="F283" s="16"/>
      <c r="G283" s="16"/>
      <c r="H283" s="16"/>
      <c r="I283" s="16"/>
      <c r="J283" s="16"/>
      <c r="K283" s="16"/>
      <c r="L283" s="16"/>
      <c r="M283" s="16"/>
      <c r="N283" s="16"/>
      <c r="O283" s="16"/>
      <c r="P283" s="16"/>
      <c r="Q283" s="16"/>
      <c r="R283" s="16"/>
      <c r="S283" s="16"/>
      <c r="T283" s="16"/>
    </row>
    <row r="284" spans="1:20" x14ac:dyDescent="0.25">
      <c r="A284" s="16"/>
      <c r="B284" s="16"/>
      <c r="C284" s="16"/>
      <c r="D284" s="16"/>
      <c r="E284" s="16"/>
      <c r="F284" s="16"/>
      <c r="G284" s="16"/>
      <c r="H284" s="16"/>
      <c r="I284" s="16"/>
      <c r="J284" s="16"/>
      <c r="K284" s="16"/>
      <c r="L284" s="16"/>
      <c r="M284" s="16"/>
      <c r="N284" s="16"/>
      <c r="O284" s="16"/>
      <c r="P284" s="16"/>
      <c r="Q284" s="16"/>
      <c r="R284" s="16"/>
      <c r="S284" s="16"/>
      <c r="T284" s="16"/>
    </row>
    <row r="285" spans="1:20" x14ac:dyDescent="0.25">
      <c r="A285" s="16"/>
      <c r="B285" s="16"/>
      <c r="C285" s="16"/>
      <c r="D285" s="16"/>
      <c r="E285" s="16"/>
      <c r="F285" s="16"/>
      <c r="G285" s="16"/>
      <c r="H285" s="16"/>
      <c r="I285" s="16"/>
      <c r="J285" s="16"/>
      <c r="K285" s="16"/>
      <c r="L285" s="16"/>
      <c r="M285" s="16"/>
      <c r="N285" s="16"/>
      <c r="O285" s="16"/>
      <c r="P285" s="16"/>
      <c r="Q285" s="16"/>
      <c r="R285" s="16"/>
      <c r="S285" s="16"/>
      <c r="T285" s="16"/>
    </row>
    <row r="286" spans="1:20" x14ac:dyDescent="0.25">
      <c r="A286" s="16"/>
      <c r="B286" s="16"/>
      <c r="C286" s="16"/>
      <c r="D286" s="16"/>
      <c r="E286" s="16"/>
      <c r="F286" s="16"/>
      <c r="G286" s="16"/>
      <c r="H286" s="16"/>
      <c r="I286" s="16"/>
      <c r="J286" s="16"/>
      <c r="K286" s="16"/>
      <c r="L286" s="16"/>
      <c r="M286" s="16"/>
      <c r="N286" s="16"/>
      <c r="O286" s="16"/>
      <c r="P286" s="16"/>
      <c r="Q286" s="16"/>
      <c r="R286" s="16"/>
      <c r="S286" s="16"/>
      <c r="T286" s="16"/>
    </row>
    <row r="287" spans="1:20" x14ac:dyDescent="0.25">
      <c r="A287" s="16"/>
      <c r="B287" s="16"/>
      <c r="C287" s="16"/>
      <c r="D287" s="16"/>
      <c r="E287" s="16"/>
      <c r="F287" s="16"/>
      <c r="G287" s="16"/>
      <c r="H287" s="16"/>
      <c r="I287" s="16"/>
      <c r="J287" s="16"/>
      <c r="K287" s="16"/>
      <c r="L287" s="16"/>
      <c r="M287" s="16"/>
      <c r="N287" s="16"/>
      <c r="O287" s="16"/>
      <c r="P287" s="16"/>
      <c r="Q287" s="16"/>
      <c r="R287" s="16"/>
      <c r="S287" s="16"/>
      <c r="T287" s="16"/>
    </row>
    <row r="288" spans="1:20" x14ac:dyDescent="0.25">
      <c r="A288" s="16"/>
      <c r="B288" s="16"/>
      <c r="C288" s="16"/>
      <c r="D288" s="16"/>
      <c r="E288" s="16"/>
      <c r="F288" s="16"/>
      <c r="G288" s="16"/>
      <c r="H288" s="16"/>
      <c r="I288" s="16"/>
      <c r="J288" s="16"/>
      <c r="K288" s="16"/>
      <c r="L288" s="16"/>
      <c r="M288" s="16"/>
      <c r="N288" s="16"/>
      <c r="O288" s="16"/>
      <c r="P288" s="16"/>
      <c r="Q288" s="16"/>
      <c r="R288" s="16"/>
      <c r="S288" s="16"/>
      <c r="T288" s="16"/>
    </row>
    <row r="289" spans="1:20" x14ac:dyDescent="0.25">
      <c r="A289" s="16"/>
      <c r="B289" s="16"/>
      <c r="C289" s="16"/>
      <c r="D289" s="16"/>
      <c r="E289" s="16"/>
      <c r="F289" s="16"/>
      <c r="G289" s="16"/>
      <c r="H289" s="16"/>
      <c r="I289" s="16"/>
      <c r="J289" s="16"/>
      <c r="K289" s="16"/>
      <c r="L289" s="16"/>
      <c r="M289" s="16"/>
      <c r="N289" s="16"/>
      <c r="O289" s="16"/>
      <c r="P289" s="16"/>
      <c r="Q289" s="16"/>
      <c r="R289" s="16"/>
      <c r="S289" s="16"/>
      <c r="T289" s="16"/>
    </row>
    <row r="290" spans="1:20" x14ac:dyDescent="0.25">
      <c r="A290" s="16"/>
      <c r="B290" s="16"/>
      <c r="C290" s="16"/>
      <c r="D290" s="16"/>
      <c r="E290" s="16"/>
      <c r="F290" s="16"/>
      <c r="G290" s="16"/>
      <c r="H290" s="16"/>
      <c r="I290" s="16"/>
      <c r="J290" s="16"/>
      <c r="K290" s="16"/>
      <c r="L290" s="16"/>
      <c r="M290" s="16"/>
      <c r="N290" s="16"/>
      <c r="O290" s="16"/>
      <c r="P290" s="16"/>
      <c r="Q290" s="16"/>
      <c r="R290" s="16"/>
      <c r="S290" s="16"/>
      <c r="T290" s="16"/>
    </row>
    <row r="291" spans="1:20" x14ac:dyDescent="0.25">
      <c r="A291" s="16"/>
      <c r="B291" s="16"/>
      <c r="C291" s="16"/>
      <c r="D291" s="16"/>
      <c r="E291" s="16"/>
      <c r="F291" s="16"/>
      <c r="G291" s="16"/>
      <c r="H291" s="16"/>
      <c r="I291" s="16"/>
      <c r="J291" s="16"/>
      <c r="K291" s="16"/>
      <c r="L291" s="16"/>
      <c r="M291" s="16"/>
      <c r="N291" s="16"/>
      <c r="O291" s="16"/>
      <c r="P291" s="16"/>
      <c r="Q291" s="16"/>
      <c r="R291" s="16"/>
      <c r="S291" s="16"/>
      <c r="T291" s="16"/>
    </row>
    <row r="292" spans="1:20" x14ac:dyDescent="0.25">
      <c r="A292" s="16"/>
      <c r="B292" s="16"/>
      <c r="C292" s="16"/>
      <c r="D292" s="16"/>
      <c r="E292" s="16"/>
      <c r="F292" s="16"/>
      <c r="G292" s="16"/>
      <c r="H292" s="16"/>
      <c r="I292" s="16"/>
      <c r="J292" s="16"/>
      <c r="K292" s="16"/>
      <c r="L292" s="16"/>
      <c r="M292" s="16"/>
      <c r="N292" s="16"/>
      <c r="O292" s="16"/>
      <c r="P292" s="16"/>
      <c r="Q292" s="16"/>
      <c r="R292" s="16"/>
      <c r="S292" s="16"/>
      <c r="T292" s="16"/>
    </row>
    <row r="293" spans="1:20" x14ac:dyDescent="0.25">
      <c r="A293" s="16"/>
      <c r="B293" s="16"/>
      <c r="C293" s="16"/>
      <c r="D293" s="16"/>
      <c r="E293" s="16"/>
      <c r="F293" s="16"/>
      <c r="G293" s="16"/>
      <c r="H293" s="16"/>
      <c r="I293" s="16"/>
      <c r="J293" s="16"/>
      <c r="K293" s="16"/>
      <c r="L293" s="16"/>
      <c r="M293" s="16"/>
      <c r="N293" s="16"/>
      <c r="O293" s="16"/>
      <c r="P293" s="16"/>
      <c r="Q293" s="16"/>
      <c r="R293" s="16"/>
      <c r="S293" s="16"/>
      <c r="T293" s="16"/>
    </row>
    <row r="294" spans="1:20" x14ac:dyDescent="0.25">
      <c r="A294" s="16"/>
      <c r="B294" s="16"/>
      <c r="C294" s="16"/>
      <c r="D294" s="16"/>
      <c r="E294" s="16"/>
      <c r="F294" s="16"/>
      <c r="G294" s="16"/>
      <c r="H294" s="16"/>
      <c r="I294" s="16"/>
      <c r="J294" s="16"/>
      <c r="K294" s="16"/>
      <c r="L294" s="16"/>
      <c r="M294" s="16"/>
      <c r="N294" s="16"/>
      <c r="O294" s="16"/>
      <c r="P294" s="16"/>
      <c r="Q294" s="16"/>
      <c r="R294" s="16"/>
      <c r="S294" s="16"/>
      <c r="T294" s="16"/>
    </row>
    <row r="295" spans="1:20" x14ac:dyDescent="0.25">
      <c r="A295" s="16"/>
      <c r="B295" s="16"/>
      <c r="C295" s="16"/>
      <c r="D295" s="16"/>
      <c r="E295" s="16"/>
      <c r="F295" s="16"/>
      <c r="G295" s="16"/>
      <c r="H295" s="16"/>
      <c r="I295" s="16"/>
      <c r="J295" s="16"/>
      <c r="K295" s="16"/>
      <c r="L295" s="16"/>
      <c r="M295" s="16"/>
      <c r="N295" s="16"/>
      <c r="O295" s="16"/>
      <c r="P295" s="16"/>
      <c r="Q295" s="16"/>
      <c r="R295" s="16"/>
      <c r="S295" s="16"/>
      <c r="T295" s="16"/>
    </row>
    <row r="296" spans="1:20" x14ac:dyDescent="0.25">
      <c r="A296" s="16"/>
      <c r="B296" s="16"/>
      <c r="C296" s="16"/>
      <c r="D296" s="16"/>
      <c r="E296" s="16"/>
      <c r="F296" s="16"/>
      <c r="G296" s="16"/>
      <c r="H296" s="16"/>
      <c r="I296" s="16"/>
      <c r="J296" s="16"/>
      <c r="K296" s="16"/>
      <c r="L296" s="16"/>
      <c r="M296" s="16"/>
      <c r="N296" s="16"/>
      <c r="O296" s="16"/>
      <c r="P296" s="16"/>
      <c r="Q296" s="16"/>
      <c r="R296" s="16"/>
      <c r="S296" s="16"/>
      <c r="T296" s="16"/>
    </row>
    <row r="297" spans="1:20" x14ac:dyDescent="0.25">
      <c r="A297" s="16"/>
      <c r="B297" s="16"/>
      <c r="C297" s="16"/>
      <c r="D297" s="16"/>
      <c r="E297" s="16"/>
      <c r="F297" s="16"/>
      <c r="G297" s="16"/>
      <c r="H297" s="16"/>
      <c r="I297" s="16"/>
      <c r="J297" s="16"/>
      <c r="K297" s="16"/>
      <c r="L297" s="16"/>
      <c r="M297" s="16"/>
      <c r="N297" s="16"/>
      <c r="O297" s="16"/>
      <c r="P297" s="16"/>
      <c r="Q297" s="16"/>
      <c r="R297" s="16"/>
      <c r="S297" s="16"/>
      <c r="T297" s="16"/>
    </row>
    <row r="298" spans="1:20" x14ac:dyDescent="0.25">
      <c r="A298" s="16"/>
      <c r="B298" s="16"/>
      <c r="C298" s="16"/>
      <c r="D298" s="16"/>
      <c r="E298" s="16"/>
      <c r="F298" s="16"/>
      <c r="G298" s="16"/>
      <c r="H298" s="16"/>
      <c r="I298" s="16"/>
      <c r="J298" s="16"/>
      <c r="K298" s="16"/>
      <c r="L298" s="16"/>
      <c r="M298" s="16"/>
      <c r="N298" s="16"/>
      <c r="O298" s="16"/>
      <c r="P298" s="16"/>
      <c r="Q298" s="16"/>
      <c r="R298" s="16"/>
      <c r="S298" s="16"/>
      <c r="T298" s="16"/>
    </row>
    <row r="299" spans="1:20" x14ac:dyDescent="0.25">
      <c r="A299" s="16"/>
      <c r="B299" s="16"/>
      <c r="C299" s="16"/>
      <c r="D299" s="16"/>
      <c r="E299" s="16"/>
      <c r="F299" s="16"/>
      <c r="G299" s="16"/>
      <c r="H299" s="16"/>
      <c r="I299" s="16"/>
      <c r="J299" s="16"/>
      <c r="K299" s="16"/>
      <c r="L299" s="16"/>
      <c r="M299" s="16"/>
      <c r="N299" s="16"/>
      <c r="O299" s="16"/>
      <c r="P299" s="16"/>
      <c r="Q299" s="16"/>
      <c r="R299" s="16"/>
      <c r="S299" s="16"/>
      <c r="T299" s="16"/>
    </row>
    <row r="300" spans="1:20" x14ac:dyDescent="0.25">
      <c r="A300" s="16"/>
      <c r="B300" s="16"/>
      <c r="C300" s="16"/>
      <c r="D300" s="16"/>
      <c r="E300" s="16"/>
      <c r="F300" s="16"/>
      <c r="G300" s="16"/>
      <c r="H300" s="16"/>
      <c r="I300" s="16"/>
      <c r="J300" s="16"/>
      <c r="K300" s="16"/>
      <c r="L300" s="16"/>
      <c r="M300" s="16"/>
      <c r="N300" s="16"/>
      <c r="O300" s="16"/>
      <c r="P300" s="16"/>
      <c r="Q300" s="16"/>
      <c r="R300" s="16"/>
      <c r="S300" s="16"/>
      <c r="T300" s="16"/>
    </row>
    <row r="301" spans="1:20" x14ac:dyDescent="0.25">
      <c r="A301" s="16"/>
      <c r="B301" s="16"/>
      <c r="C301" s="16"/>
      <c r="D301" s="16"/>
      <c r="E301" s="16"/>
      <c r="F301" s="16"/>
      <c r="G301" s="16"/>
      <c r="H301" s="16"/>
      <c r="I301" s="16"/>
      <c r="J301" s="16"/>
      <c r="K301" s="16"/>
      <c r="L301" s="16"/>
      <c r="M301" s="16"/>
      <c r="N301" s="16"/>
      <c r="O301" s="16"/>
      <c r="P301" s="16"/>
      <c r="Q301" s="16"/>
      <c r="R301" s="16"/>
      <c r="S301" s="16"/>
      <c r="T301" s="16"/>
    </row>
    <row r="302" spans="1:20" x14ac:dyDescent="0.25">
      <c r="A302" s="16"/>
      <c r="B302" s="16"/>
      <c r="C302" s="16"/>
      <c r="D302" s="16"/>
      <c r="E302" s="16"/>
      <c r="F302" s="16"/>
      <c r="G302" s="16"/>
      <c r="H302" s="16"/>
      <c r="I302" s="16"/>
      <c r="J302" s="16"/>
      <c r="K302" s="16"/>
      <c r="L302" s="16"/>
      <c r="M302" s="16"/>
      <c r="N302" s="16"/>
      <c r="O302" s="16"/>
      <c r="P302" s="16"/>
      <c r="Q302" s="16"/>
      <c r="R302" s="16"/>
      <c r="S302" s="16"/>
      <c r="T302" s="16"/>
    </row>
    <row r="303" spans="1:20" x14ac:dyDescent="0.25">
      <c r="A303" s="16"/>
      <c r="B303" s="16"/>
      <c r="C303" s="16"/>
      <c r="D303" s="16"/>
      <c r="E303" s="16"/>
      <c r="F303" s="16"/>
      <c r="G303" s="16"/>
      <c r="H303" s="16"/>
      <c r="I303" s="16"/>
      <c r="J303" s="16"/>
      <c r="K303" s="16"/>
      <c r="L303" s="16"/>
      <c r="M303" s="16"/>
      <c r="N303" s="16"/>
      <c r="O303" s="16"/>
      <c r="P303" s="16"/>
      <c r="Q303" s="16"/>
      <c r="R303" s="16"/>
      <c r="S303" s="16"/>
      <c r="T303" s="16"/>
    </row>
    <row r="304" spans="1:20" x14ac:dyDescent="0.25">
      <c r="A304" s="16"/>
      <c r="B304" s="16"/>
      <c r="C304" s="16"/>
      <c r="D304" s="16"/>
      <c r="E304" s="16"/>
      <c r="F304" s="16"/>
      <c r="G304" s="16"/>
      <c r="H304" s="16"/>
      <c r="I304" s="16"/>
      <c r="J304" s="16"/>
      <c r="K304" s="16"/>
      <c r="L304" s="16"/>
      <c r="M304" s="16"/>
      <c r="N304" s="16"/>
      <c r="O304" s="16"/>
      <c r="P304" s="16"/>
      <c r="Q304" s="16"/>
      <c r="R304" s="16"/>
      <c r="S304" s="16"/>
      <c r="T304" s="16"/>
    </row>
    <row r="305" spans="1:20" x14ac:dyDescent="0.25">
      <c r="A305" s="16"/>
      <c r="B305" s="16"/>
      <c r="C305" s="16"/>
      <c r="D305" s="16"/>
      <c r="E305" s="16"/>
      <c r="F305" s="16"/>
      <c r="G305" s="16"/>
      <c r="H305" s="16"/>
      <c r="I305" s="16"/>
      <c r="J305" s="16"/>
      <c r="K305" s="16"/>
      <c r="L305" s="16"/>
      <c r="M305" s="16"/>
      <c r="N305" s="16"/>
      <c r="O305" s="16"/>
      <c r="P305" s="16"/>
      <c r="Q305" s="16"/>
      <c r="R305" s="16"/>
      <c r="S305" s="16"/>
      <c r="T305" s="16"/>
    </row>
    <row r="306" spans="1:20" x14ac:dyDescent="0.25">
      <c r="A306" s="16"/>
      <c r="B306" s="16"/>
      <c r="C306" s="16"/>
      <c r="D306" s="16"/>
      <c r="E306" s="16"/>
      <c r="F306" s="16"/>
      <c r="G306" s="16"/>
      <c r="H306" s="16"/>
      <c r="I306" s="16"/>
      <c r="J306" s="16"/>
      <c r="K306" s="16"/>
      <c r="L306" s="16"/>
      <c r="M306" s="16"/>
      <c r="N306" s="16"/>
      <c r="O306" s="16"/>
      <c r="P306" s="16"/>
      <c r="Q306" s="16"/>
      <c r="R306" s="16"/>
      <c r="S306" s="16"/>
      <c r="T306" s="16"/>
    </row>
    <row r="307" spans="1:20" x14ac:dyDescent="0.25">
      <c r="A307" s="16"/>
      <c r="B307" s="16"/>
      <c r="C307" s="16"/>
      <c r="D307" s="16"/>
      <c r="E307" s="16"/>
      <c r="F307" s="16"/>
      <c r="G307" s="16"/>
      <c r="H307" s="16"/>
      <c r="I307" s="16"/>
      <c r="J307" s="16"/>
      <c r="K307" s="16"/>
      <c r="L307" s="16"/>
      <c r="M307" s="16"/>
      <c r="N307" s="16"/>
      <c r="O307" s="16"/>
      <c r="P307" s="16"/>
      <c r="Q307" s="16"/>
      <c r="R307" s="16"/>
      <c r="S307" s="16"/>
      <c r="T307" s="16"/>
    </row>
    <row r="308" spans="1:20" x14ac:dyDescent="0.25">
      <c r="A308" s="16"/>
      <c r="B308" s="16"/>
      <c r="C308" s="16"/>
      <c r="D308" s="16"/>
      <c r="E308" s="16"/>
      <c r="F308" s="16"/>
      <c r="G308" s="16"/>
      <c r="H308" s="16"/>
      <c r="I308" s="16"/>
      <c r="J308" s="16"/>
      <c r="K308" s="16"/>
      <c r="L308" s="16"/>
      <c r="M308" s="16"/>
      <c r="N308" s="16"/>
      <c r="O308" s="16"/>
      <c r="P308" s="16"/>
      <c r="Q308" s="16"/>
      <c r="R308" s="16"/>
      <c r="S308" s="16"/>
      <c r="T308" s="16"/>
    </row>
    <row r="309" spans="1:20" x14ac:dyDescent="0.25">
      <c r="A309" s="16"/>
      <c r="B309" s="16"/>
      <c r="C309" s="16"/>
      <c r="D309" s="16"/>
      <c r="E309" s="16"/>
      <c r="F309" s="16"/>
      <c r="G309" s="16"/>
      <c r="H309" s="16"/>
      <c r="I309" s="16"/>
      <c r="J309" s="16"/>
      <c r="K309" s="16"/>
      <c r="L309" s="16"/>
      <c r="M309" s="16"/>
      <c r="N309" s="16"/>
      <c r="O309" s="16"/>
      <c r="P309" s="16"/>
      <c r="Q309" s="16"/>
      <c r="R309" s="16"/>
      <c r="S309" s="16"/>
      <c r="T309" s="16"/>
    </row>
    <row r="310" spans="1:20" x14ac:dyDescent="0.25">
      <c r="A310" s="16"/>
      <c r="B310" s="16"/>
      <c r="C310" s="16"/>
      <c r="D310" s="16"/>
      <c r="E310" s="16"/>
      <c r="F310" s="16"/>
      <c r="G310" s="16"/>
      <c r="H310" s="16"/>
      <c r="I310" s="16"/>
      <c r="J310" s="16"/>
      <c r="K310" s="16"/>
      <c r="L310" s="16"/>
      <c r="M310" s="16"/>
      <c r="N310" s="16"/>
      <c r="O310" s="16"/>
      <c r="P310" s="16"/>
      <c r="Q310" s="16"/>
      <c r="R310" s="16"/>
      <c r="S310" s="16"/>
      <c r="T310" s="16"/>
    </row>
    <row r="311" spans="1:20" x14ac:dyDescent="0.25">
      <c r="A311" s="16"/>
      <c r="B311" s="16"/>
      <c r="C311" s="16"/>
      <c r="D311" s="16"/>
      <c r="E311" s="16"/>
      <c r="F311" s="16"/>
      <c r="G311" s="16"/>
      <c r="H311" s="16"/>
      <c r="I311" s="16"/>
      <c r="J311" s="16"/>
      <c r="K311" s="16"/>
      <c r="L311" s="16"/>
      <c r="M311" s="16"/>
      <c r="N311" s="16"/>
      <c r="O311" s="16"/>
      <c r="P311" s="16"/>
      <c r="Q311" s="16"/>
      <c r="R311" s="16"/>
      <c r="S311" s="16"/>
      <c r="T311" s="16"/>
    </row>
    <row r="312" spans="1:20" x14ac:dyDescent="0.25">
      <c r="A312" s="16"/>
      <c r="B312" s="16"/>
      <c r="C312" s="16"/>
      <c r="D312" s="16"/>
      <c r="E312" s="16"/>
      <c r="F312" s="16"/>
      <c r="G312" s="16"/>
      <c r="H312" s="16"/>
      <c r="I312" s="16"/>
      <c r="J312" s="16"/>
      <c r="K312" s="16"/>
      <c r="L312" s="16"/>
      <c r="M312" s="16"/>
      <c r="N312" s="16"/>
      <c r="O312" s="16"/>
      <c r="P312" s="16"/>
      <c r="Q312" s="16"/>
      <c r="R312" s="16"/>
      <c r="S312" s="16"/>
      <c r="T312" s="16"/>
    </row>
    <row r="313" spans="1:20" x14ac:dyDescent="0.25">
      <c r="A313" s="16"/>
      <c r="B313" s="16"/>
      <c r="C313" s="16"/>
      <c r="D313" s="16"/>
      <c r="E313" s="16"/>
      <c r="F313" s="16"/>
      <c r="G313" s="16"/>
      <c r="H313" s="16"/>
      <c r="I313" s="16"/>
      <c r="J313" s="16"/>
      <c r="K313" s="16"/>
      <c r="L313" s="16"/>
      <c r="M313" s="16"/>
      <c r="N313" s="16"/>
      <c r="O313" s="16"/>
      <c r="P313" s="16"/>
      <c r="Q313" s="16"/>
      <c r="R313" s="16"/>
      <c r="S313" s="16"/>
      <c r="T313" s="16"/>
    </row>
    <row r="314" spans="1:20" x14ac:dyDescent="0.25">
      <c r="A314" s="16"/>
      <c r="B314" s="16"/>
      <c r="C314" s="16"/>
      <c r="D314" s="16"/>
      <c r="E314" s="16"/>
      <c r="F314" s="16"/>
      <c r="G314" s="16"/>
      <c r="H314" s="16"/>
      <c r="I314" s="16"/>
      <c r="J314" s="16"/>
      <c r="K314" s="16"/>
      <c r="L314" s="16"/>
      <c r="M314" s="16"/>
      <c r="N314" s="16"/>
      <c r="O314" s="16"/>
      <c r="P314" s="16"/>
      <c r="Q314" s="16"/>
      <c r="R314" s="16"/>
      <c r="S314" s="16"/>
      <c r="T314" s="16"/>
    </row>
    <row r="315" spans="1:20" x14ac:dyDescent="0.25">
      <c r="A315" s="16"/>
      <c r="B315" s="16"/>
      <c r="C315" s="16"/>
      <c r="D315" s="16"/>
      <c r="E315" s="16"/>
      <c r="F315" s="16"/>
      <c r="G315" s="16"/>
      <c r="H315" s="16"/>
      <c r="I315" s="16"/>
      <c r="J315" s="16"/>
      <c r="K315" s="16"/>
      <c r="L315" s="16"/>
      <c r="M315" s="16"/>
      <c r="N315" s="16"/>
      <c r="O315" s="16"/>
      <c r="P315" s="16"/>
      <c r="Q315" s="16"/>
      <c r="R315" s="16"/>
      <c r="S315" s="16"/>
      <c r="T315" s="16"/>
    </row>
    <row r="316" spans="1:20" x14ac:dyDescent="0.25">
      <c r="A316" s="16"/>
      <c r="B316" s="16"/>
      <c r="C316" s="16"/>
      <c r="D316" s="16"/>
      <c r="E316" s="16"/>
      <c r="F316" s="16"/>
      <c r="G316" s="16"/>
      <c r="H316" s="16"/>
      <c r="I316" s="16"/>
      <c r="J316" s="16"/>
      <c r="K316" s="16"/>
      <c r="L316" s="16"/>
      <c r="M316" s="16"/>
      <c r="N316" s="16"/>
      <c r="O316" s="16"/>
      <c r="P316" s="16"/>
      <c r="Q316" s="16"/>
      <c r="R316" s="16"/>
      <c r="S316" s="16"/>
      <c r="T316" s="16"/>
    </row>
    <row r="317" spans="1:20" x14ac:dyDescent="0.25">
      <c r="A317" s="16"/>
      <c r="B317" s="16"/>
      <c r="C317" s="16"/>
      <c r="D317" s="16"/>
      <c r="E317" s="16"/>
      <c r="F317" s="16"/>
      <c r="G317" s="16"/>
      <c r="H317" s="16"/>
      <c r="I317" s="16"/>
      <c r="J317" s="16"/>
      <c r="K317" s="16"/>
      <c r="L317" s="16"/>
      <c r="M317" s="16"/>
      <c r="N317" s="16"/>
      <c r="O317" s="16"/>
      <c r="P317" s="16"/>
      <c r="Q317" s="16"/>
      <c r="R317" s="16"/>
      <c r="S317" s="16"/>
      <c r="T317" s="16"/>
    </row>
    <row r="318" spans="1:20" x14ac:dyDescent="0.25">
      <c r="A318" s="16"/>
      <c r="B318" s="16"/>
      <c r="C318" s="16"/>
      <c r="D318" s="16"/>
      <c r="E318" s="16"/>
      <c r="F318" s="16"/>
      <c r="G318" s="16"/>
      <c r="H318" s="16"/>
      <c r="I318" s="16"/>
      <c r="J318" s="16"/>
      <c r="K318" s="16"/>
      <c r="L318" s="16"/>
      <c r="M318" s="16"/>
      <c r="N318" s="16"/>
      <c r="O318" s="16"/>
      <c r="P318" s="16"/>
      <c r="Q318" s="16"/>
      <c r="R318" s="16"/>
      <c r="S318" s="16"/>
      <c r="T318" s="16"/>
    </row>
    <row r="319" spans="1:20" x14ac:dyDescent="0.25">
      <c r="A319" s="16"/>
      <c r="B319" s="16"/>
      <c r="C319" s="16"/>
      <c r="D319" s="16"/>
      <c r="E319" s="16"/>
      <c r="F319" s="16"/>
      <c r="G319" s="16"/>
      <c r="H319" s="16"/>
      <c r="I319" s="16"/>
      <c r="J319" s="16"/>
      <c r="K319" s="16"/>
      <c r="L319" s="16"/>
      <c r="M319" s="16"/>
      <c r="N319" s="16"/>
      <c r="O319" s="16"/>
      <c r="P319" s="16"/>
      <c r="Q319" s="16"/>
      <c r="R319" s="16"/>
      <c r="S319" s="16"/>
      <c r="T319" s="16"/>
    </row>
    <row r="320" spans="1:20" x14ac:dyDescent="0.25">
      <c r="A320" s="16"/>
      <c r="B320" s="16"/>
      <c r="C320" s="16"/>
      <c r="D320" s="16"/>
      <c r="E320" s="16"/>
      <c r="F320" s="16"/>
      <c r="G320" s="16"/>
      <c r="H320" s="16"/>
      <c r="I320" s="16"/>
      <c r="J320" s="16"/>
      <c r="K320" s="16"/>
      <c r="L320" s="16"/>
      <c r="M320" s="16"/>
      <c r="N320" s="16"/>
      <c r="O320" s="16"/>
      <c r="P320" s="16"/>
      <c r="Q320" s="16"/>
      <c r="R320" s="16"/>
      <c r="S320" s="16"/>
      <c r="T320" s="16"/>
    </row>
    <row r="321" spans="1:20" x14ac:dyDescent="0.25">
      <c r="A321" s="16"/>
      <c r="B321" s="16"/>
      <c r="C321" s="16"/>
      <c r="D321" s="16"/>
      <c r="E321" s="16"/>
      <c r="F321" s="16"/>
      <c r="G321" s="16"/>
      <c r="H321" s="16"/>
      <c r="I321" s="16"/>
      <c r="J321" s="16"/>
      <c r="K321" s="16"/>
      <c r="L321" s="16"/>
      <c r="M321" s="16"/>
      <c r="N321" s="16"/>
      <c r="O321" s="16"/>
      <c r="P321" s="16"/>
      <c r="Q321" s="16"/>
      <c r="R321" s="16"/>
      <c r="S321" s="16"/>
      <c r="T321" s="16"/>
    </row>
    <row r="322" spans="1:20" x14ac:dyDescent="0.25">
      <c r="A322" s="16"/>
      <c r="B322" s="16"/>
      <c r="C322" s="16"/>
      <c r="D322" s="16"/>
      <c r="E322" s="16"/>
      <c r="F322" s="16"/>
      <c r="G322" s="16"/>
      <c r="H322" s="16"/>
      <c r="I322" s="16"/>
      <c r="J322" s="16"/>
      <c r="K322" s="16"/>
      <c r="L322" s="16"/>
      <c r="M322" s="16"/>
      <c r="N322" s="16"/>
      <c r="O322" s="16"/>
      <c r="P322" s="16"/>
      <c r="Q322" s="16"/>
      <c r="R322" s="16"/>
      <c r="S322" s="16"/>
      <c r="T322" s="16"/>
    </row>
    <row r="323" spans="1:20" x14ac:dyDescent="0.25">
      <c r="A323" s="16"/>
      <c r="B323" s="16"/>
      <c r="C323" s="16"/>
      <c r="D323" s="16"/>
      <c r="E323" s="16"/>
      <c r="F323" s="16"/>
      <c r="G323" s="16"/>
      <c r="H323" s="16"/>
      <c r="I323" s="16"/>
      <c r="J323" s="16"/>
      <c r="K323" s="16"/>
      <c r="L323" s="16"/>
      <c r="M323" s="16"/>
      <c r="N323" s="16"/>
      <c r="O323" s="16"/>
      <c r="P323" s="16"/>
      <c r="Q323" s="16"/>
      <c r="R323" s="16"/>
      <c r="S323" s="16"/>
      <c r="T323" s="16"/>
    </row>
    <row r="324" spans="1:20" x14ac:dyDescent="0.25">
      <c r="A324" s="16"/>
      <c r="B324" s="16"/>
      <c r="C324" s="16"/>
      <c r="D324" s="16"/>
      <c r="E324" s="16"/>
      <c r="F324" s="16"/>
      <c r="G324" s="16"/>
      <c r="H324" s="16"/>
      <c r="I324" s="16"/>
      <c r="J324" s="16"/>
      <c r="K324" s="16"/>
      <c r="L324" s="16"/>
      <c r="M324" s="16"/>
      <c r="N324" s="16"/>
      <c r="O324" s="16"/>
      <c r="P324" s="16"/>
      <c r="Q324" s="16"/>
      <c r="R324" s="16"/>
      <c r="S324" s="16"/>
      <c r="T324" s="16"/>
    </row>
    <row r="325" spans="1:20" x14ac:dyDescent="0.25">
      <c r="A325" s="16"/>
      <c r="B325" s="16"/>
      <c r="C325" s="16"/>
      <c r="D325" s="16"/>
      <c r="E325" s="16"/>
      <c r="F325" s="16"/>
      <c r="G325" s="16"/>
      <c r="H325" s="16"/>
      <c r="I325" s="16"/>
      <c r="J325" s="16"/>
      <c r="K325" s="16"/>
      <c r="L325" s="16"/>
      <c r="M325" s="16"/>
      <c r="N325" s="16"/>
      <c r="O325" s="16"/>
      <c r="P325" s="16"/>
      <c r="Q325" s="16"/>
      <c r="R325" s="16"/>
      <c r="S325" s="16"/>
      <c r="T325" s="16"/>
    </row>
    <row r="326" spans="1:20" x14ac:dyDescent="0.25">
      <c r="A326" s="16"/>
      <c r="B326" s="16"/>
      <c r="C326" s="16"/>
      <c r="D326" s="16"/>
      <c r="E326" s="16"/>
      <c r="F326" s="16"/>
      <c r="G326" s="16"/>
      <c r="H326" s="16"/>
      <c r="I326" s="16"/>
      <c r="J326" s="16"/>
      <c r="K326" s="16"/>
      <c r="L326" s="16"/>
      <c r="M326" s="16"/>
      <c r="N326" s="16"/>
      <c r="O326" s="16"/>
      <c r="P326" s="16"/>
      <c r="Q326" s="16"/>
      <c r="R326" s="16"/>
      <c r="S326" s="16"/>
      <c r="T326" s="16"/>
    </row>
    <row r="327" spans="1:20" x14ac:dyDescent="0.25">
      <c r="A327" s="16"/>
      <c r="B327" s="16"/>
      <c r="C327" s="16"/>
      <c r="D327" s="16"/>
      <c r="E327" s="16"/>
      <c r="F327" s="16"/>
      <c r="G327" s="16"/>
      <c r="H327" s="16"/>
      <c r="I327" s="16"/>
      <c r="J327" s="16"/>
      <c r="K327" s="16"/>
      <c r="L327" s="16"/>
      <c r="M327" s="16"/>
      <c r="N327" s="16"/>
      <c r="O327" s="16"/>
      <c r="P327" s="16"/>
      <c r="Q327" s="16"/>
      <c r="R327" s="16"/>
      <c r="S327" s="16"/>
      <c r="T327" s="16"/>
    </row>
    <row r="328" spans="1:20" x14ac:dyDescent="0.25">
      <c r="A328" s="16"/>
      <c r="B328" s="16"/>
      <c r="C328" s="16"/>
      <c r="D328" s="16"/>
      <c r="E328" s="16"/>
      <c r="F328" s="16"/>
      <c r="G328" s="16"/>
      <c r="H328" s="16"/>
      <c r="I328" s="16"/>
      <c r="J328" s="16"/>
      <c r="K328" s="16"/>
      <c r="L328" s="16"/>
      <c r="M328" s="16"/>
      <c r="N328" s="16"/>
      <c r="O328" s="16"/>
      <c r="P328" s="16"/>
      <c r="Q328" s="16"/>
      <c r="R328" s="16"/>
      <c r="S328" s="16"/>
      <c r="T328" s="16"/>
    </row>
    <row r="329" spans="1:20" x14ac:dyDescent="0.25">
      <c r="A329" s="16"/>
      <c r="B329" s="16"/>
      <c r="C329" s="16"/>
      <c r="D329" s="16"/>
      <c r="E329" s="16"/>
      <c r="F329" s="16"/>
      <c r="G329" s="16"/>
      <c r="H329" s="16"/>
      <c r="I329" s="16"/>
      <c r="J329" s="16"/>
      <c r="K329" s="16"/>
      <c r="L329" s="16"/>
      <c r="M329" s="16"/>
      <c r="N329" s="16"/>
      <c r="O329" s="16"/>
      <c r="P329" s="16"/>
      <c r="Q329" s="16"/>
      <c r="R329" s="16"/>
      <c r="S329" s="16"/>
      <c r="T329" s="16"/>
    </row>
    <row r="330" spans="1:20" x14ac:dyDescent="0.25">
      <c r="A330" s="16"/>
      <c r="B330" s="16"/>
      <c r="C330" s="16"/>
      <c r="D330" s="16"/>
      <c r="E330" s="16"/>
      <c r="F330" s="16"/>
      <c r="G330" s="16"/>
      <c r="H330" s="16"/>
      <c r="I330" s="16"/>
      <c r="J330" s="16"/>
      <c r="K330" s="16"/>
      <c r="L330" s="16"/>
      <c r="M330" s="16"/>
      <c r="N330" s="16"/>
      <c r="O330" s="16"/>
      <c r="P330" s="16"/>
      <c r="Q330" s="16"/>
      <c r="R330" s="16"/>
      <c r="S330" s="16"/>
      <c r="T330" s="16"/>
    </row>
    <row r="331" spans="1:20" x14ac:dyDescent="0.25">
      <c r="A331" s="16"/>
      <c r="B331" s="16"/>
      <c r="C331" s="16"/>
      <c r="D331" s="16"/>
      <c r="E331" s="16"/>
      <c r="F331" s="16"/>
      <c r="G331" s="16"/>
      <c r="H331" s="16"/>
      <c r="I331" s="16"/>
      <c r="J331" s="16"/>
      <c r="K331" s="16"/>
      <c r="L331" s="16"/>
      <c r="M331" s="16"/>
      <c r="N331" s="16"/>
      <c r="O331" s="16"/>
      <c r="P331" s="16"/>
      <c r="Q331" s="16"/>
      <c r="R331" s="16"/>
      <c r="S331" s="16"/>
      <c r="T331" s="16"/>
    </row>
    <row r="332" spans="1:20" x14ac:dyDescent="0.25">
      <c r="A332" s="16"/>
      <c r="B332" s="16"/>
      <c r="C332" s="16"/>
      <c r="D332" s="16"/>
      <c r="E332" s="16"/>
      <c r="F332" s="16"/>
      <c r="G332" s="16"/>
      <c r="H332" s="16"/>
      <c r="I332" s="16"/>
      <c r="J332" s="16"/>
      <c r="K332" s="16"/>
      <c r="L332" s="16"/>
      <c r="M332" s="16"/>
      <c r="N332" s="16"/>
      <c r="O332" s="16"/>
      <c r="P332" s="16"/>
      <c r="Q332" s="16"/>
      <c r="R332" s="16"/>
      <c r="S332" s="16"/>
      <c r="T332" s="16"/>
    </row>
    <row r="333" spans="1:20" x14ac:dyDescent="0.25">
      <c r="A333" s="16"/>
      <c r="B333" s="16"/>
      <c r="C333" s="16"/>
      <c r="D333" s="16"/>
      <c r="E333" s="16"/>
      <c r="F333" s="16"/>
      <c r="G333" s="16"/>
      <c r="H333" s="16"/>
      <c r="I333" s="16"/>
      <c r="J333" s="16"/>
      <c r="K333" s="16"/>
      <c r="L333" s="16"/>
      <c r="M333" s="16"/>
      <c r="N333" s="16"/>
      <c r="O333" s="16"/>
      <c r="P333" s="16"/>
      <c r="Q333" s="16"/>
      <c r="R333" s="16"/>
      <c r="S333" s="16"/>
      <c r="T333" s="16"/>
    </row>
    <row r="334" spans="1:20" x14ac:dyDescent="0.25">
      <c r="A334" s="16"/>
      <c r="B334" s="16"/>
      <c r="C334" s="16"/>
      <c r="D334" s="16"/>
      <c r="E334" s="16"/>
      <c r="F334" s="16"/>
      <c r="G334" s="16"/>
      <c r="H334" s="16"/>
      <c r="I334" s="16"/>
      <c r="J334" s="16"/>
      <c r="K334" s="16"/>
      <c r="L334" s="16"/>
      <c r="M334" s="16"/>
      <c r="N334" s="16"/>
      <c r="O334" s="16"/>
      <c r="P334" s="16"/>
      <c r="Q334" s="16"/>
      <c r="R334" s="16"/>
      <c r="S334" s="16"/>
      <c r="T334" s="16"/>
    </row>
    <row r="335" spans="1:20" x14ac:dyDescent="0.25">
      <c r="A335" s="16"/>
      <c r="B335" s="16"/>
      <c r="C335" s="16"/>
      <c r="D335" s="16"/>
      <c r="E335" s="16"/>
      <c r="F335" s="16"/>
      <c r="G335" s="16"/>
      <c r="H335" s="16"/>
      <c r="I335" s="16"/>
      <c r="J335" s="16"/>
      <c r="K335" s="16"/>
      <c r="L335" s="16"/>
      <c r="M335" s="16"/>
      <c r="N335" s="16"/>
      <c r="O335" s="16"/>
      <c r="P335" s="16"/>
      <c r="Q335" s="16"/>
      <c r="R335" s="16"/>
      <c r="S335" s="16"/>
      <c r="T335" s="16"/>
    </row>
    <row r="336" spans="1:20" x14ac:dyDescent="0.25">
      <c r="A336" s="16"/>
      <c r="B336" s="16"/>
      <c r="C336" s="16"/>
      <c r="D336" s="16"/>
      <c r="E336" s="16"/>
      <c r="F336" s="16"/>
      <c r="G336" s="16"/>
      <c r="H336" s="16"/>
      <c r="I336" s="16"/>
      <c r="J336" s="16"/>
      <c r="K336" s="16"/>
      <c r="L336" s="16"/>
      <c r="M336" s="16"/>
      <c r="N336" s="16"/>
      <c r="O336" s="16"/>
      <c r="P336" s="16"/>
      <c r="Q336" s="16"/>
      <c r="R336" s="16"/>
      <c r="S336" s="16"/>
      <c r="T336" s="16"/>
    </row>
    <row r="337" spans="1:20" x14ac:dyDescent="0.25">
      <c r="A337" s="16"/>
      <c r="B337" s="16"/>
      <c r="C337" s="16"/>
      <c r="D337" s="16"/>
      <c r="E337" s="16"/>
      <c r="F337" s="16"/>
      <c r="G337" s="16"/>
      <c r="H337" s="16"/>
      <c r="I337" s="16"/>
      <c r="J337" s="16"/>
      <c r="K337" s="16"/>
      <c r="L337" s="16"/>
      <c r="M337" s="16"/>
      <c r="N337" s="16"/>
      <c r="O337" s="16"/>
      <c r="P337" s="16"/>
      <c r="Q337" s="16"/>
      <c r="R337" s="16"/>
      <c r="S337" s="16"/>
      <c r="T337" s="16"/>
    </row>
    <row r="338" spans="1:20" x14ac:dyDescent="0.25">
      <c r="A338" s="16"/>
      <c r="B338" s="16"/>
      <c r="C338" s="16"/>
      <c r="D338" s="16"/>
      <c r="E338" s="16"/>
      <c r="F338" s="16"/>
      <c r="G338" s="16"/>
      <c r="H338" s="16"/>
      <c r="I338" s="16"/>
      <c r="J338" s="16"/>
      <c r="K338" s="16"/>
      <c r="L338" s="16"/>
      <c r="M338" s="16"/>
      <c r="N338" s="16"/>
      <c r="O338" s="16"/>
      <c r="P338" s="16"/>
      <c r="Q338" s="16"/>
      <c r="R338" s="16"/>
      <c r="S338" s="16"/>
      <c r="T338" s="16"/>
    </row>
    <row r="339" spans="1:20" x14ac:dyDescent="0.25">
      <c r="A339" s="16"/>
      <c r="B339" s="16"/>
      <c r="C339" s="16"/>
      <c r="D339" s="16"/>
      <c r="E339" s="16"/>
      <c r="F339" s="16"/>
      <c r="G339" s="16"/>
      <c r="H339" s="16"/>
      <c r="I339" s="16"/>
      <c r="J339" s="16"/>
      <c r="K339" s="16"/>
      <c r="L339" s="16"/>
      <c r="M339" s="16"/>
      <c r="N339" s="16"/>
      <c r="O339" s="16"/>
      <c r="P339" s="16"/>
      <c r="Q339" s="16"/>
      <c r="R339" s="16"/>
      <c r="S339" s="16"/>
      <c r="T339" s="16"/>
    </row>
    <row r="340" spans="1:20" x14ac:dyDescent="0.25">
      <c r="A340" s="16"/>
      <c r="B340" s="16"/>
      <c r="C340" s="16"/>
      <c r="D340" s="16"/>
      <c r="E340" s="16"/>
      <c r="F340" s="16"/>
      <c r="G340" s="16"/>
      <c r="H340" s="16"/>
      <c r="I340" s="16"/>
      <c r="J340" s="16"/>
      <c r="K340" s="16"/>
      <c r="L340" s="16"/>
      <c r="M340" s="16"/>
      <c r="N340" s="16"/>
      <c r="O340" s="16"/>
      <c r="P340" s="16"/>
      <c r="Q340" s="16"/>
      <c r="R340" s="16"/>
      <c r="S340" s="16"/>
      <c r="T340" s="16"/>
    </row>
    <row r="341" spans="1:20" x14ac:dyDescent="0.25">
      <c r="A341" s="16"/>
      <c r="B341" s="16"/>
      <c r="C341" s="16"/>
      <c r="D341" s="16"/>
      <c r="E341" s="16"/>
      <c r="F341" s="16"/>
      <c r="G341" s="16"/>
      <c r="H341" s="16"/>
      <c r="I341" s="16"/>
      <c r="J341" s="16"/>
      <c r="K341" s="16"/>
      <c r="L341" s="16"/>
      <c r="M341" s="16"/>
      <c r="N341" s="16"/>
      <c r="O341" s="16"/>
      <c r="P341" s="16"/>
      <c r="Q341" s="16"/>
      <c r="R341" s="16"/>
      <c r="S341" s="16"/>
      <c r="T341" s="16"/>
    </row>
    <row r="342" spans="1:20" x14ac:dyDescent="0.25">
      <c r="A342" s="16"/>
      <c r="B342" s="16"/>
      <c r="C342" s="16"/>
      <c r="D342" s="16"/>
      <c r="E342" s="16"/>
      <c r="F342" s="16"/>
      <c r="G342" s="16"/>
      <c r="H342" s="16"/>
      <c r="I342" s="16"/>
      <c r="J342" s="16"/>
      <c r="K342" s="16"/>
      <c r="L342" s="16"/>
      <c r="M342" s="16"/>
      <c r="N342" s="16"/>
      <c r="O342" s="16"/>
      <c r="P342" s="16"/>
      <c r="Q342" s="16"/>
      <c r="R342" s="16"/>
      <c r="S342" s="16"/>
      <c r="T342" s="16"/>
    </row>
    <row r="343" spans="1:20" x14ac:dyDescent="0.25">
      <c r="A343" s="16"/>
      <c r="B343" s="16"/>
      <c r="C343" s="16"/>
      <c r="D343" s="16"/>
      <c r="E343" s="16"/>
      <c r="F343" s="16"/>
      <c r="G343" s="16"/>
      <c r="H343" s="16"/>
      <c r="I343" s="16"/>
      <c r="J343" s="16"/>
      <c r="K343" s="16"/>
      <c r="L343" s="16"/>
      <c r="M343" s="16"/>
      <c r="N343" s="16"/>
      <c r="O343" s="16"/>
      <c r="P343" s="16"/>
      <c r="Q343" s="16"/>
      <c r="R343" s="16"/>
      <c r="S343" s="16"/>
      <c r="T343" s="16"/>
    </row>
    <row r="344" spans="1:20" x14ac:dyDescent="0.25">
      <c r="A344" s="16"/>
      <c r="B344" s="16"/>
      <c r="C344" s="16"/>
      <c r="D344" s="16"/>
      <c r="E344" s="16"/>
      <c r="F344" s="16"/>
      <c r="G344" s="16"/>
      <c r="H344" s="16"/>
      <c r="I344" s="16"/>
      <c r="J344" s="16"/>
      <c r="K344" s="16"/>
      <c r="L344" s="16"/>
      <c r="M344" s="16"/>
      <c r="N344" s="16"/>
      <c r="O344" s="16"/>
      <c r="P344" s="16"/>
      <c r="Q344" s="16"/>
      <c r="R344" s="16"/>
      <c r="S344" s="16"/>
      <c r="T344" s="16"/>
    </row>
    <row r="345" spans="1:20" x14ac:dyDescent="0.25">
      <c r="A345" s="16"/>
      <c r="B345" s="16"/>
      <c r="C345" s="16"/>
      <c r="D345" s="16"/>
      <c r="E345" s="16"/>
      <c r="F345" s="16"/>
      <c r="G345" s="16"/>
      <c r="H345" s="16"/>
      <c r="I345" s="16"/>
      <c r="J345" s="16"/>
      <c r="K345" s="16"/>
      <c r="L345" s="16"/>
      <c r="M345" s="16"/>
      <c r="N345" s="16"/>
      <c r="O345" s="16"/>
      <c r="P345" s="16"/>
      <c r="Q345" s="16"/>
      <c r="R345" s="16"/>
      <c r="S345" s="16"/>
      <c r="T345" s="16"/>
    </row>
    <row r="346" spans="1:20" x14ac:dyDescent="0.25">
      <c r="A346" s="16"/>
      <c r="B346" s="16"/>
      <c r="C346" s="16"/>
      <c r="D346" s="16"/>
      <c r="E346" s="16"/>
      <c r="F346" s="16"/>
      <c r="G346" s="16"/>
      <c r="H346" s="16"/>
      <c r="I346" s="16"/>
      <c r="J346" s="16"/>
      <c r="K346" s="16"/>
      <c r="L346" s="16"/>
      <c r="M346" s="16"/>
      <c r="N346" s="16"/>
      <c r="O346" s="16"/>
      <c r="P346" s="16"/>
      <c r="Q346" s="16"/>
      <c r="R346" s="16"/>
      <c r="S346" s="16"/>
      <c r="T346" s="16"/>
    </row>
    <row r="347" spans="1:20" x14ac:dyDescent="0.25">
      <c r="A347" s="16"/>
      <c r="B347" s="16"/>
      <c r="C347" s="16"/>
      <c r="D347" s="16"/>
      <c r="E347" s="16"/>
      <c r="F347" s="16"/>
      <c r="G347" s="16"/>
      <c r="H347" s="16"/>
      <c r="I347" s="16"/>
      <c r="J347" s="16"/>
      <c r="K347" s="16"/>
      <c r="L347" s="16"/>
      <c r="M347" s="16"/>
      <c r="N347" s="16"/>
      <c r="O347" s="16"/>
      <c r="P347" s="16"/>
      <c r="Q347" s="16"/>
      <c r="R347" s="16"/>
      <c r="S347" s="16"/>
      <c r="T347" s="16"/>
    </row>
    <row r="348" spans="1:20" x14ac:dyDescent="0.25">
      <c r="A348" s="16"/>
      <c r="B348" s="16"/>
      <c r="C348" s="16"/>
      <c r="D348" s="16"/>
      <c r="E348" s="16"/>
      <c r="F348" s="16"/>
      <c r="G348" s="16"/>
      <c r="H348" s="16"/>
      <c r="I348" s="16"/>
      <c r="J348" s="16"/>
      <c r="K348" s="16"/>
      <c r="L348" s="16"/>
      <c r="M348" s="16"/>
      <c r="N348" s="16"/>
      <c r="O348" s="16"/>
      <c r="P348" s="16"/>
      <c r="Q348" s="16"/>
      <c r="R348" s="16"/>
      <c r="S348" s="16"/>
      <c r="T348" s="16"/>
    </row>
    <row r="349" spans="1:20" x14ac:dyDescent="0.25">
      <c r="A349" s="16"/>
      <c r="B349" s="16"/>
      <c r="C349" s="16"/>
      <c r="D349" s="16"/>
      <c r="E349" s="16"/>
      <c r="F349" s="16"/>
      <c r="G349" s="16"/>
      <c r="H349" s="16"/>
      <c r="I349" s="16"/>
      <c r="J349" s="16"/>
      <c r="K349" s="16"/>
      <c r="L349" s="16"/>
      <c r="M349" s="16"/>
      <c r="N349" s="16"/>
      <c r="O349" s="16"/>
      <c r="P349" s="16"/>
      <c r="Q349" s="16"/>
      <c r="R349" s="16"/>
      <c r="S349" s="16"/>
      <c r="T349" s="16"/>
    </row>
    <row r="350" spans="1:20" x14ac:dyDescent="0.25">
      <c r="A350" s="16"/>
      <c r="B350" s="16"/>
      <c r="C350" s="16"/>
      <c r="D350" s="16"/>
      <c r="E350" s="16"/>
      <c r="F350" s="16"/>
      <c r="G350" s="16"/>
      <c r="H350" s="16"/>
      <c r="I350" s="16"/>
      <c r="J350" s="16"/>
      <c r="K350" s="16"/>
      <c r="L350" s="16"/>
      <c r="M350" s="16"/>
      <c r="N350" s="16"/>
      <c r="O350" s="16"/>
      <c r="P350" s="16"/>
      <c r="Q350" s="16"/>
      <c r="R350" s="16"/>
      <c r="S350" s="16"/>
      <c r="T350" s="16"/>
    </row>
    <row r="351" spans="1:20" x14ac:dyDescent="0.25">
      <c r="A351" s="16"/>
      <c r="B351" s="16"/>
      <c r="C351" s="16"/>
      <c r="D351" s="16"/>
      <c r="E351" s="16"/>
      <c r="F351" s="16"/>
      <c r="G351" s="16"/>
      <c r="H351" s="16"/>
      <c r="I351" s="16"/>
      <c r="J351" s="16"/>
      <c r="K351" s="16"/>
      <c r="L351" s="16"/>
      <c r="M351" s="16"/>
      <c r="N351" s="16"/>
      <c r="O351" s="16"/>
      <c r="P351" s="16"/>
      <c r="Q351" s="16"/>
      <c r="R351" s="16"/>
      <c r="S351" s="16"/>
      <c r="T351" s="16"/>
    </row>
    <row r="352" spans="1:20" x14ac:dyDescent="0.25">
      <c r="A352" s="16"/>
      <c r="B352" s="16"/>
      <c r="C352" s="16"/>
      <c r="D352" s="16"/>
      <c r="E352" s="16"/>
      <c r="F352" s="16"/>
      <c r="G352" s="16"/>
      <c r="H352" s="16"/>
      <c r="I352" s="16"/>
      <c r="J352" s="16"/>
      <c r="K352" s="16"/>
      <c r="L352" s="16"/>
      <c r="M352" s="16"/>
      <c r="N352" s="16"/>
      <c r="O352" s="16"/>
      <c r="P352" s="16"/>
      <c r="Q352" s="16"/>
      <c r="R352" s="16"/>
      <c r="S352" s="16"/>
      <c r="T352" s="16"/>
    </row>
    <row r="353" spans="1:20" x14ac:dyDescent="0.25">
      <c r="A353" s="16"/>
      <c r="B353" s="16"/>
      <c r="C353" s="16"/>
      <c r="D353" s="16"/>
      <c r="E353" s="16"/>
      <c r="F353" s="16"/>
      <c r="G353" s="16"/>
      <c r="H353" s="16"/>
      <c r="I353" s="16"/>
      <c r="J353" s="16"/>
      <c r="K353" s="16"/>
      <c r="L353" s="16"/>
      <c r="M353" s="16"/>
      <c r="N353" s="16"/>
      <c r="O353" s="16"/>
      <c r="P353" s="16"/>
      <c r="Q353" s="16"/>
      <c r="R353" s="16"/>
      <c r="S353" s="16"/>
      <c r="T353" s="16"/>
    </row>
    <row r="354" spans="1:20" x14ac:dyDescent="0.25">
      <c r="A354" s="16"/>
      <c r="B354" s="16"/>
      <c r="C354" s="16"/>
      <c r="D354" s="16"/>
      <c r="E354" s="16"/>
      <c r="F354" s="16"/>
      <c r="G354" s="16"/>
      <c r="H354" s="16"/>
      <c r="I354" s="16"/>
      <c r="J354" s="16"/>
      <c r="K354" s="16"/>
      <c r="L354" s="16"/>
      <c r="M354" s="16"/>
      <c r="N354" s="16"/>
      <c r="O354" s="16"/>
      <c r="P354" s="16"/>
      <c r="Q354" s="16"/>
      <c r="R354" s="16"/>
      <c r="S354" s="16"/>
      <c r="T354" s="16"/>
    </row>
    <row r="355" spans="1:20" x14ac:dyDescent="0.25">
      <c r="A355" s="16"/>
      <c r="B355" s="16"/>
      <c r="C355" s="16"/>
      <c r="D355" s="16"/>
      <c r="E355" s="16"/>
      <c r="F355" s="16"/>
      <c r="G355" s="16"/>
      <c r="H355" s="16"/>
      <c r="I355" s="16"/>
      <c r="J355" s="16"/>
      <c r="K355" s="16"/>
      <c r="L355" s="16"/>
      <c r="M355" s="16"/>
      <c r="N355" s="16"/>
      <c r="O355" s="16"/>
      <c r="P355" s="16"/>
      <c r="Q355" s="16"/>
      <c r="R355" s="16"/>
      <c r="S355" s="16"/>
      <c r="T355" s="16"/>
    </row>
    <row r="356" spans="1:20" x14ac:dyDescent="0.25">
      <c r="A356" s="16"/>
      <c r="B356" s="16"/>
      <c r="C356" s="16"/>
      <c r="D356" s="16"/>
      <c r="E356" s="16"/>
      <c r="F356" s="16"/>
      <c r="G356" s="16"/>
      <c r="H356" s="16"/>
      <c r="I356" s="16"/>
      <c r="J356" s="16"/>
      <c r="K356" s="16"/>
      <c r="L356" s="16"/>
      <c r="M356" s="16"/>
      <c r="N356" s="16"/>
      <c r="O356" s="16"/>
      <c r="P356" s="16"/>
      <c r="Q356" s="16"/>
      <c r="R356" s="16"/>
      <c r="S356" s="16"/>
      <c r="T356" s="16"/>
    </row>
    <row r="357" spans="1:20" x14ac:dyDescent="0.25">
      <c r="A357" s="16"/>
      <c r="B357" s="16"/>
      <c r="C357" s="16"/>
      <c r="D357" s="16"/>
      <c r="E357" s="16"/>
      <c r="F357" s="16"/>
      <c r="G357" s="16"/>
      <c r="H357" s="16"/>
      <c r="I357" s="16"/>
      <c r="J357" s="16"/>
      <c r="K357" s="16"/>
      <c r="L357" s="16"/>
      <c r="M357" s="16"/>
      <c r="N357" s="16"/>
      <c r="O357" s="16"/>
      <c r="P357" s="16"/>
      <c r="Q357" s="16"/>
      <c r="R357" s="16"/>
      <c r="S357" s="16"/>
      <c r="T357" s="16"/>
    </row>
    <row r="358" spans="1:20" x14ac:dyDescent="0.25">
      <c r="A358" s="16"/>
      <c r="B358" s="16"/>
      <c r="C358" s="16"/>
      <c r="D358" s="16"/>
      <c r="E358" s="16"/>
      <c r="F358" s="16"/>
      <c r="G358" s="16"/>
      <c r="H358" s="16"/>
      <c r="I358" s="16"/>
      <c r="J358" s="16"/>
      <c r="K358" s="16"/>
      <c r="L358" s="16"/>
      <c r="M358" s="16"/>
      <c r="N358" s="16"/>
      <c r="O358" s="16"/>
      <c r="P358" s="16"/>
      <c r="Q358" s="16"/>
      <c r="R358" s="16"/>
      <c r="S358" s="16"/>
      <c r="T358" s="16"/>
    </row>
    <row r="359" spans="1:20" x14ac:dyDescent="0.25">
      <c r="A359" s="16"/>
      <c r="B359" s="16"/>
      <c r="C359" s="16"/>
      <c r="D359" s="16"/>
      <c r="E359" s="16"/>
      <c r="F359" s="16"/>
      <c r="G359" s="16"/>
      <c r="H359" s="16"/>
      <c r="I359" s="16"/>
      <c r="J359" s="16"/>
      <c r="K359" s="16"/>
      <c r="L359" s="16"/>
      <c r="M359" s="16"/>
      <c r="N359" s="16"/>
      <c r="O359" s="16"/>
      <c r="P359" s="16"/>
      <c r="Q359" s="16"/>
      <c r="R359" s="16"/>
      <c r="S359" s="16"/>
      <c r="T359" s="16"/>
    </row>
    <row r="360" spans="1:20" x14ac:dyDescent="0.25">
      <c r="A360" s="16"/>
      <c r="B360" s="16"/>
      <c r="C360" s="16"/>
      <c r="D360" s="16"/>
      <c r="E360" s="16"/>
      <c r="F360" s="16"/>
      <c r="G360" s="16"/>
      <c r="H360" s="16"/>
      <c r="I360" s="16"/>
      <c r="J360" s="16"/>
      <c r="K360" s="16"/>
      <c r="L360" s="16"/>
      <c r="M360" s="16"/>
      <c r="N360" s="16"/>
      <c r="O360" s="16"/>
      <c r="P360" s="16"/>
      <c r="Q360" s="16"/>
      <c r="R360" s="16"/>
      <c r="S360" s="16"/>
      <c r="T360" s="16"/>
    </row>
    <row r="361" spans="1:20" x14ac:dyDescent="0.25">
      <c r="A361" s="16"/>
      <c r="B361" s="16"/>
      <c r="C361" s="16"/>
      <c r="D361" s="16"/>
      <c r="E361" s="16"/>
      <c r="F361" s="16"/>
      <c r="G361" s="16"/>
      <c r="H361" s="16"/>
      <c r="I361" s="16"/>
      <c r="J361" s="16"/>
      <c r="K361" s="16"/>
      <c r="L361" s="16"/>
      <c r="M361" s="16"/>
      <c r="N361" s="16"/>
      <c r="O361" s="16"/>
      <c r="P361" s="16"/>
      <c r="Q361" s="16"/>
      <c r="R361" s="16"/>
      <c r="S361" s="16"/>
      <c r="T361" s="16"/>
    </row>
    <row r="362" spans="1:20" x14ac:dyDescent="0.25">
      <c r="A362" s="16"/>
      <c r="B362" s="16"/>
      <c r="C362" s="16"/>
      <c r="D362" s="16"/>
      <c r="E362" s="16"/>
      <c r="F362" s="16"/>
      <c r="G362" s="16"/>
      <c r="H362" s="16"/>
      <c r="I362" s="16"/>
      <c r="J362" s="16"/>
      <c r="K362" s="16"/>
      <c r="L362" s="16"/>
      <c r="M362" s="16"/>
      <c r="N362" s="16"/>
      <c r="O362" s="16"/>
      <c r="P362" s="16"/>
      <c r="Q362" s="16"/>
      <c r="R362" s="16"/>
      <c r="S362" s="16"/>
      <c r="T362" s="16"/>
    </row>
    <row r="363" spans="1:20" x14ac:dyDescent="0.25">
      <c r="A363" s="16"/>
      <c r="B363" s="16"/>
      <c r="C363" s="16"/>
      <c r="D363" s="16"/>
      <c r="E363" s="16"/>
      <c r="F363" s="16"/>
      <c r="G363" s="16"/>
      <c r="H363" s="16"/>
      <c r="I363" s="16"/>
      <c r="J363" s="16"/>
      <c r="K363" s="16"/>
      <c r="L363" s="16"/>
      <c r="M363" s="16"/>
      <c r="N363" s="16"/>
      <c r="O363" s="16"/>
      <c r="P363" s="16"/>
      <c r="Q363" s="16"/>
      <c r="R363" s="16"/>
      <c r="S363" s="16"/>
      <c r="T363" s="16"/>
    </row>
    <row r="364" spans="1:20" x14ac:dyDescent="0.25">
      <c r="A364" s="16"/>
      <c r="B364" s="16"/>
      <c r="C364" s="16"/>
      <c r="D364" s="16"/>
      <c r="E364" s="16"/>
      <c r="F364" s="16"/>
      <c r="G364" s="16"/>
      <c r="H364" s="16"/>
      <c r="I364" s="16"/>
      <c r="J364" s="16"/>
      <c r="K364" s="16"/>
      <c r="L364" s="16"/>
      <c r="M364" s="16"/>
      <c r="N364" s="16"/>
      <c r="O364" s="16"/>
      <c r="P364" s="16"/>
      <c r="Q364" s="16"/>
      <c r="R364" s="16"/>
      <c r="S364" s="16"/>
      <c r="T364" s="16"/>
    </row>
    <row r="365" spans="1:20" x14ac:dyDescent="0.25">
      <c r="A365" s="16"/>
      <c r="B365" s="16"/>
      <c r="C365" s="16"/>
      <c r="D365" s="16"/>
      <c r="E365" s="16"/>
      <c r="F365" s="16"/>
      <c r="G365" s="16"/>
      <c r="H365" s="16"/>
      <c r="I365" s="16"/>
      <c r="J365" s="16"/>
      <c r="K365" s="16"/>
      <c r="L365" s="16"/>
      <c r="M365" s="16"/>
      <c r="N365" s="16"/>
      <c r="O365" s="16"/>
      <c r="P365" s="16"/>
      <c r="Q365" s="16"/>
      <c r="R365" s="16"/>
      <c r="S365" s="16"/>
      <c r="T365" s="16"/>
    </row>
    <row r="366" spans="1:20" x14ac:dyDescent="0.25">
      <c r="A366" s="16"/>
      <c r="B366" s="16"/>
      <c r="C366" s="16"/>
      <c r="D366" s="16"/>
      <c r="E366" s="16"/>
      <c r="F366" s="16"/>
      <c r="G366" s="16"/>
      <c r="H366" s="16"/>
      <c r="I366" s="16"/>
      <c r="J366" s="16"/>
      <c r="K366" s="16"/>
      <c r="L366" s="16"/>
      <c r="M366" s="16"/>
      <c r="N366" s="16"/>
      <c r="O366" s="16"/>
      <c r="P366" s="16"/>
      <c r="Q366" s="16"/>
      <c r="R366" s="16"/>
      <c r="S366" s="16"/>
      <c r="T366" s="16"/>
    </row>
    <row r="367" spans="1:20" x14ac:dyDescent="0.25">
      <c r="A367" s="16"/>
      <c r="B367" s="16"/>
      <c r="C367" s="16"/>
      <c r="D367" s="16"/>
      <c r="E367" s="16"/>
      <c r="F367" s="16"/>
      <c r="G367" s="16"/>
      <c r="H367" s="16"/>
      <c r="I367" s="16"/>
      <c r="J367" s="16"/>
      <c r="K367" s="16"/>
      <c r="L367" s="16"/>
      <c r="M367" s="16"/>
      <c r="N367" s="16"/>
      <c r="O367" s="16"/>
      <c r="P367" s="16"/>
      <c r="Q367" s="16"/>
      <c r="R367" s="16"/>
      <c r="S367" s="16"/>
      <c r="T367" s="16"/>
    </row>
    <row r="368" spans="1:20" x14ac:dyDescent="0.25">
      <c r="A368" s="16"/>
      <c r="B368" s="16"/>
      <c r="C368" s="16"/>
      <c r="D368" s="16"/>
      <c r="E368" s="16"/>
      <c r="F368" s="16"/>
      <c r="G368" s="16"/>
      <c r="H368" s="16"/>
      <c r="I368" s="16"/>
      <c r="J368" s="16"/>
      <c r="K368" s="16"/>
      <c r="L368" s="16"/>
      <c r="M368" s="16"/>
      <c r="N368" s="16"/>
      <c r="O368" s="16"/>
      <c r="P368" s="16"/>
      <c r="Q368" s="16"/>
      <c r="R368" s="16"/>
      <c r="S368" s="16"/>
      <c r="T368" s="16"/>
    </row>
    <row r="369" spans="1:20" x14ac:dyDescent="0.25">
      <c r="A369" s="16"/>
      <c r="B369" s="16"/>
      <c r="C369" s="16"/>
      <c r="D369" s="16"/>
      <c r="E369" s="16"/>
      <c r="F369" s="16"/>
      <c r="G369" s="16"/>
      <c r="H369" s="16"/>
      <c r="I369" s="16"/>
      <c r="J369" s="16"/>
      <c r="K369" s="16"/>
      <c r="L369" s="16"/>
      <c r="M369" s="16"/>
      <c r="N369" s="16"/>
      <c r="O369" s="16"/>
      <c r="P369" s="16"/>
      <c r="Q369" s="16"/>
      <c r="R369" s="16"/>
      <c r="S369" s="16"/>
      <c r="T369" s="16"/>
    </row>
    <row r="370" spans="1:20" x14ac:dyDescent="0.25">
      <c r="A370" s="16"/>
      <c r="B370" s="16"/>
      <c r="C370" s="16"/>
      <c r="D370" s="16"/>
      <c r="E370" s="16"/>
      <c r="F370" s="16"/>
      <c r="G370" s="16"/>
      <c r="H370" s="16"/>
      <c r="I370" s="16"/>
      <c r="J370" s="16"/>
      <c r="K370" s="16"/>
      <c r="L370" s="16"/>
      <c r="M370" s="16"/>
      <c r="N370" s="16"/>
      <c r="O370" s="16"/>
      <c r="P370" s="16"/>
      <c r="Q370" s="16"/>
      <c r="R370" s="16"/>
      <c r="S370" s="16"/>
      <c r="T370" s="16"/>
    </row>
    <row r="371" spans="1:20" x14ac:dyDescent="0.25">
      <c r="A371" s="16"/>
      <c r="B371" s="16"/>
      <c r="C371" s="16"/>
      <c r="D371" s="16"/>
      <c r="E371" s="16"/>
      <c r="F371" s="16"/>
      <c r="G371" s="16"/>
      <c r="H371" s="16"/>
      <c r="I371" s="16"/>
      <c r="J371" s="16"/>
      <c r="K371" s="16"/>
      <c r="L371" s="16"/>
      <c r="M371" s="16"/>
      <c r="N371" s="16"/>
      <c r="O371" s="16"/>
      <c r="P371" s="16"/>
      <c r="Q371" s="16"/>
      <c r="R371" s="16"/>
      <c r="S371" s="16"/>
      <c r="T371" s="16"/>
    </row>
    <row r="372" spans="1:20" x14ac:dyDescent="0.25">
      <c r="A372" s="16"/>
      <c r="B372" s="16"/>
      <c r="C372" s="16"/>
      <c r="D372" s="16"/>
      <c r="E372" s="16"/>
      <c r="F372" s="16"/>
      <c r="G372" s="16"/>
      <c r="H372" s="16"/>
      <c r="I372" s="16"/>
      <c r="J372" s="16"/>
      <c r="K372" s="16"/>
      <c r="L372" s="16"/>
      <c r="M372" s="16"/>
      <c r="N372" s="16"/>
      <c r="O372" s="16"/>
      <c r="P372" s="16"/>
      <c r="Q372" s="16"/>
      <c r="R372" s="16"/>
      <c r="S372" s="16"/>
      <c r="T372" s="16"/>
    </row>
    <row r="373" spans="1:20" x14ac:dyDescent="0.25">
      <c r="A373" s="16"/>
      <c r="B373" s="16"/>
      <c r="C373" s="16"/>
      <c r="D373" s="16"/>
      <c r="E373" s="16"/>
      <c r="F373" s="16"/>
      <c r="G373" s="16"/>
      <c r="H373" s="16"/>
      <c r="I373" s="16"/>
      <c r="J373" s="16"/>
      <c r="K373" s="16"/>
      <c r="L373" s="16"/>
      <c r="M373" s="16"/>
      <c r="N373" s="16"/>
      <c r="O373" s="16"/>
      <c r="P373" s="16"/>
      <c r="Q373" s="16"/>
      <c r="R373" s="16"/>
      <c r="S373" s="16"/>
      <c r="T373" s="16"/>
    </row>
    <row r="374" spans="1:20" x14ac:dyDescent="0.25">
      <c r="A374" s="16"/>
      <c r="B374" s="16"/>
      <c r="C374" s="16"/>
      <c r="D374" s="16"/>
      <c r="E374" s="16"/>
      <c r="F374" s="16"/>
      <c r="G374" s="16"/>
      <c r="H374" s="16"/>
      <c r="I374" s="16"/>
      <c r="J374" s="16"/>
      <c r="K374" s="16"/>
      <c r="L374" s="16"/>
      <c r="M374" s="16"/>
      <c r="N374" s="16"/>
      <c r="O374" s="16"/>
      <c r="P374" s="16"/>
      <c r="Q374" s="16"/>
      <c r="R374" s="16"/>
      <c r="S374" s="16"/>
      <c r="T374" s="16"/>
    </row>
    <row r="375" spans="1:20" x14ac:dyDescent="0.25">
      <c r="A375" s="16"/>
      <c r="B375" s="16"/>
      <c r="C375" s="16"/>
      <c r="D375" s="16"/>
      <c r="E375" s="16"/>
      <c r="F375" s="16"/>
      <c r="G375" s="16"/>
      <c r="H375" s="16"/>
      <c r="I375" s="16"/>
      <c r="J375" s="16"/>
      <c r="K375" s="16"/>
      <c r="L375" s="16"/>
      <c r="M375" s="16"/>
      <c r="N375" s="16"/>
      <c r="O375" s="16"/>
      <c r="P375" s="16"/>
      <c r="Q375" s="16"/>
      <c r="R375" s="16"/>
      <c r="S375" s="16"/>
      <c r="T375" s="16"/>
    </row>
    <row r="376" spans="1:20" x14ac:dyDescent="0.25">
      <c r="A376" s="16"/>
      <c r="B376" s="16"/>
      <c r="C376" s="16"/>
      <c r="D376" s="16"/>
      <c r="E376" s="16"/>
      <c r="F376" s="16"/>
      <c r="G376" s="16"/>
      <c r="H376" s="16"/>
      <c r="I376" s="16"/>
      <c r="J376" s="16"/>
      <c r="K376" s="16"/>
      <c r="L376" s="16"/>
      <c r="M376" s="16"/>
      <c r="N376" s="16"/>
      <c r="O376" s="16"/>
      <c r="P376" s="16"/>
      <c r="Q376" s="16"/>
      <c r="R376" s="16"/>
      <c r="S376" s="16"/>
      <c r="T376" s="16"/>
    </row>
    <row r="377" spans="1:20" x14ac:dyDescent="0.25">
      <c r="A377" s="16"/>
      <c r="B377" s="16"/>
      <c r="C377" s="16"/>
      <c r="D377" s="16"/>
      <c r="E377" s="16"/>
      <c r="F377" s="16"/>
      <c r="G377" s="16"/>
      <c r="H377" s="16"/>
      <c r="I377" s="16"/>
      <c r="J377" s="16"/>
      <c r="K377" s="16"/>
      <c r="L377" s="16"/>
      <c r="M377" s="16"/>
      <c r="N377" s="16"/>
      <c r="O377" s="16"/>
      <c r="P377" s="16"/>
      <c r="Q377" s="16"/>
      <c r="R377" s="16"/>
      <c r="S377" s="16"/>
      <c r="T377" s="16"/>
    </row>
    <row r="378" spans="1:20" x14ac:dyDescent="0.25">
      <c r="A378" s="16"/>
      <c r="B378" s="16"/>
      <c r="C378" s="16"/>
      <c r="D378" s="16"/>
      <c r="E378" s="16"/>
      <c r="F378" s="16"/>
      <c r="G378" s="16"/>
      <c r="H378" s="16"/>
      <c r="I378" s="16"/>
      <c r="J378" s="16"/>
      <c r="K378" s="16"/>
      <c r="L378" s="16"/>
      <c r="M378" s="16"/>
      <c r="N378" s="16"/>
      <c r="O378" s="16"/>
      <c r="P378" s="16"/>
      <c r="Q378" s="16"/>
      <c r="R378" s="16"/>
      <c r="S378" s="16"/>
      <c r="T378" s="16"/>
    </row>
  </sheetData>
  <mergeCells count="13">
    <mergeCell ref="A1:C1"/>
    <mergeCell ref="A11:C11"/>
    <mergeCell ref="A12:C12"/>
    <mergeCell ref="A13:C13"/>
    <mergeCell ref="A14:C14"/>
    <mergeCell ref="A3:C3"/>
    <mergeCell ref="A4:C4"/>
    <mergeCell ref="A5:C5"/>
    <mergeCell ref="A6:C6"/>
    <mergeCell ref="A7:C7"/>
    <mergeCell ref="A8:C8"/>
    <mergeCell ref="A9:C9"/>
    <mergeCell ref="A10:C10"/>
  </mergeCells>
  <conditionalFormatting sqref="A5:C5">
    <cfRule type="containsText" dxfId="251" priority="1" operator="containsText" text="х!">
      <formula>NOT(ISERROR(SEARCH("х!",A5)))</formula>
    </cfRule>
  </conditionalFormatting>
  <pageMargins left="0.11811023622047245" right="0.11811023622047245" top="0.15748031496062992" bottom="0.15748031496062992" header="0.31496062992125984" footer="0.31496062992125984"/>
  <pageSetup paperSize="8"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topLeftCell="A22" zoomScale="90" zoomScaleNormal="55" zoomScaleSheetLayoutView="90" workbookViewId="0">
      <selection activeCell="B16" sqref="B16"/>
    </sheetView>
  </sheetViews>
  <sheetFormatPr defaultRowHeight="15" x14ac:dyDescent="0.25"/>
  <cols>
    <col min="1" max="1" width="12.28515625" customWidth="1"/>
    <col min="2" max="2" width="17.42578125" customWidth="1"/>
    <col min="3" max="3" width="12.28515625" customWidth="1"/>
    <col min="4" max="5" width="15" customWidth="1"/>
    <col min="6" max="10" width="10.28515625" customWidth="1"/>
    <col min="11" max="11" width="24.5703125" customWidth="1"/>
    <col min="12" max="12" width="30.85546875" customWidth="1"/>
    <col min="13" max="13" width="20.28515625" customWidth="1"/>
    <col min="14" max="14" width="22.140625" customWidth="1"/>
    <col min="15" max="18" width="9" customWidth="1"/>
    <col min="19" max="19" width="11.5703125" customWidth="1"/>
    <col min="20" max="20" width="10.5703125" customWidth="1"/>
    <col min="21" max="25" width="9" customWidth="1"/>
    <col min="26" max="26" width="46.5703125" customWidth="1"/>
    <col min="27" max="27" width="8.85546875" customWidth="1"/>
    <col min="28" max="28" width="8.5703125" customWidth="1"/>
  </cols>
  <sheetData>
    <row r="1" spans="1:28" ht="18.75" customHeight="1" x14ac:dyDescent="0.25">
      <c r="A1" s="421" t="str">
        <f>' 1. паспорт местополож'!A1:C1</f>
        <v>Год раскрытия информации: 2024 год</v>
      </c>
      <c r="B1" s="421"/>
      <c r="C1" s="421"/>
      <c r="D1" s="421"/>
      <c r="E1" s="421"/>
      <c r="F1" s="421"/>
      <c r="G1" s="421"/>
      <c r="H1" s="421"/>
      <c r="I1" s="421"/>
      <c r="J1" s="421"/>
      <c r="K1" s="421"/>
      <c r="L1" s="421"/>
      <c r="M1" s="421"/>
      <c r="N1" s="421"/>
      <c r="O1" s="421"/>
      <c r="P1" s="421"/>
      <c r="Q1" s="421"/>
      <c r="R1" s="421"/>
      <c r="S1" s="421"/>
      <c r="T1" s="421"/>
      <c r="U1" s="421"/>
      <c r="V1" s="421"/>
      <c r="W1" s="421"/>
      <c r="X1" s="421"/>
      <c r="Y1" s="421"/>
      <c r="Z1" s="421"/>
    </row>
    <row r="2" spans="1:28" ht="15.75" x14ac:dyDescent="0.25">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8" ht="18.75" x14ac:dyDescent="0.25">
      <c r="A3" s="424" t="s">
        <v>9</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61"/>
      <c r="AB3" s="61"/>
    </row>
    <row r="4" spans="1:28" ht="18.75" x14ac:dyDescent="0.25">
      <c r="A4" s="424"/>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61"/>
      <c r="AB4" s="61"/>
    </row>
    <row r="5" spans="1:28" ht="15.75" x14ac:dyDescent="0.25">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62"/>
      <c r="AB5" s="62"/>
    </row>
    <row r="6" spans="1:28" ht="15.75" x14ac:dyDescent="0.25">
      <c r="A6" s="422" t="s">
        <v>8</v>
      </c>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63"/>
      <c r="AB6" s="63"/>
    </row>
    <row r="7" spans="1:28" ht="18.75" x14ac:dyDescent="0.25">
      <c r="A7" s="424"/>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61"/>
      <c r="AB7" s="61"/>
    </row>
    <row r="8" spans="1:28" ht="15.75" x14ac:dyDescent="0.25">
      <c r="A8" s="426" t="str">
        <f>' 1. паспорт местополож'!A8:C8</f>
        <v>К_2</v>
      </c>
      <c r="B8" s="426"/>
      <c r="C8" s="426"/>
      <c r="D8" s="426"/>
      <c r="E8" s="426"/>
      <c r="F8" s="426"/>
      <c r="G8" s="426"/>
      <c r="H8" s="426"/>
      <c r="I8" s="426"/>
      <c r="J8" s="426"/>
      <c r="K8" s="426"/>
      <c r="L8" s="426"/>
      <c r="M8" s="426"/>
      <c r="N8" s="426"/>
      <c r="O8" s="426"/>
      <c r="P8" s="426"/>
      <c r="Q8" s="426"/>
      <c r="R8" s="426"/>
      <c r="S8" s="426"/>
      <c r="T8" s="426"/>
      <c r="U8" s="426"/>
      <c r="V8" s="426"/>
      <c r="W8" s="426"/>
      <c r="X8" s="426"/>
      <c r="Y8" s="426"/>
      <c r="Z8" s="426"/>
      <c r="AA8" s="62"/>
      <c r="AB8" s="62"/>
    </row>
    <row r="9" spans="1:28" ht="15.75" x14ac:dyDescent="0.25">
      <c r="A9" s="422" t="s">
        <v>7</v>
      </c>
      <c r="B9" s="422"/>
      <c r="C9" s="422"/>
      <c r="D9" s="422"/>
      <c r="E9" s="422"/>
      <c r="F9" s="422"/>
      <c r="G9" s="422"/>
      <c r="H9" s="422"/>
      <c r="I9" s="422"/>
      <c r="J9" s="422"/>
      <c r="K9" s="422"/>
      <c r="L9" s="422"/>
      <c r="M9" s="422"/>
      <c r="N9" s="422"/>
      <c r="O9" s="422"/>
      <c r="P9" s="422"/>
      <c r="Q9" s="422"/>
      <c r="R9" s="422"/>
      <c r="S9" s="422"/>
      <c r="T9" s="422"/>
      <c r="U9" s="422"/>
      <c r="V9" s="422"/>
      <c r="W9" s="422"/>
      <c r="X9" s="422"/>
      <c r="Y9" s="422"/>
      <c r="Z9" s="422"/>
      <c r="AA9" s="63"/>
      <c r="AB9" s="63"/>
    </row>
    <row r="10" spans="1:28" ht="18.75" x14ac:dyDescent="0.25">
      <c r="A10" s="433"/>
      <c r="B10" s="433"/>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433"/>
      <c r="AA10" s="9"/>
      <c r="AB10" s="9"/>
    </row>
    <row r="11" spans="1:28" ht="15.75" x14ac:dyDescent="0.25">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62"/>
      <c r="AB11" s="62"/>
    </row>
    <row r="12" spans="1:28" ht="15.75" x14ac:dyDescent="0.25">
      <c r="A12" s="422" t="s">
        <v>5</v>
      </c>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63"/>
      <c r="AB12" s="63"/>
    </row>
    <row r="13" spans="1:28" ht="15.7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67"/>
      <c r="AB13" s="67"/>
    </row>
    <row r="14" spans="1:28" s="71" customFormat="1" ht="36.75" customHeight="1" x14ac:dyDescent="0.25">
      <c r="A14" s="448" t="s">
        <v>222</v>
      </c>
      <c r="B14" s="448"/>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8"/>
      <c r="AA14" s="70"/>
      <c r="AB14" s="70"/>
    </row>
    <row r="15" spans="1:28" ht="32.25" customHeight="1" x14ac:dyDescent="0.25">
      <c r="A15" s="450" t="s">
        <v>135</v>
      </c>
      <c r="B15" s="451"/>
      <c r="C15" s="451"/>
      <c r="D15" s="451"/>
      <c r="E15" s="451"/>
      <c r="F15" s="451"/>
      <c r="G15" s="451"/>
      <c r="H15" s="451"/>
      <c r="I15" s="451"/>
      <c r="J15" s="451"/>
      <c r="K15" s="451"/>
      <c r="L15" s="452"/>
      <c r="M15" s="449" t="s">
        <v>136</v>
      </c>
      <c r="N15" s="449"/>
      <c r="O15" s="449"/>
      <c r="P15" s="449"/>
      <c r="Q15" s="449"/>
      <c r="R15" s="449"/>
      <c r="S15" s="449"/>
      <c r="T15" s="449"/>
      <c r="U15" s="449"/>
      <c r="V15" s="449"/>
      <c r="W15" s="449"/>
      <c r="X15" s="449"/>
      <c r="Y15" s="449"/>
      <c r="Z15" s="449"/>
    </row>
    <row r="16" spans="1:28" ht="254.25" customHeight="1" x14ac:dyDescent="0.25">
      <c r="A16" s="86" t="s">
        <v>121</v>
      </c>
      <c r="B16" s="87" t="s">
        <v>126</v>
      </c>
      <c r="C16" s="87" t="s">
        <v>132</v>
      </c>
      <c r="D16" s="87" t="s">
        <v>122</v>
      </c>
      <c r="E16" s="87" t="s">
        <v>133</v>
      </c>
      <c r="F16" s="87" t="s">
        <v>230</v>
      </c>
      <c r="G16" s="87" t="s">
        <v>231</v>
      </c>
      <c r="H16" s="87" t="s">
        <v>123</v>
      </c>
      <c r="I16" s="87" t="s">
        <v>232</v>
      </c>
      <c r="J16" s="87" t="s">
        <v>127</v>
      </c>
      <c r="K16" s="87" t="s">
        <v>125</v>
      </c>
      <c r="L16" s="87" t="s">
        <v>124</v>
      </c>
      <c r="M16" s="88" t="s">
        <v>129</v>
      </c>
      <c r="N16" s="87" t="s">
        <v>233</v>
      </c>
      <c r="O16" s="87" t="s">
        <v>234</v>
      </c>
      <c r="P16" s="87" t="s">
        <v>235</v>
      </c>
      <c r="Q16" s="87" t="s">
        <v>236</v>
      </c>
      <c r="R16" s="87" t="s">
        <v>123</v>
      </c>
      <c r="S16" s="87" t="s">
        <v>237</v>
      </c>
      <c r="T16" s="87" t="s">
        <v>238</v>
      </c>
      <c r="U16" s="87" t="s">
        <v>239</v>
      </c>
      <c r="V16" s="87" t="s">
        <v>236</v>
      </c>
      <c r="W16" s="90" t="s">
        <v>240</v>
      </c>
      <c r="X16" s="90" t="s">
        <v>241</v>
      </c>
      <c r="Y16" s="90" t="s">
        <v>242</v>
      </c>
      <c r="Z16" s="89" t="s">
        <v>130</v>
      </c>
    </row>
    <row r="17" spans="1:26" ht="16.5" customHeight="1" x14ac:dyDescent="0.25">
      <c r="A17" s="49">
        <v>1</v>
      </c>
      <c r="B17" s="50">
        <v>2</v>
      </c>
      <c r="C17" s="49">
        <v>3</v>
      </c>
      <c r="D17" s="50">
        <v>4</v>
      </c>
      <c r="E17" s="49">
        <v>5</v>
      </c>
      <c r="F17" s="50">
        <v>6</v>
      </c>
      <c r="G17" s="49">
        <v>7</v>
      </c>
      <c r="H17" s="50">
        <v>8</v>
      </c>
      <c r="I17" s="49">
        <v>9</v>
      </c>
      <c r="J17" s="50">
        <v>10</v>
      </c>
      <c r="K17" s="68">
        <v>11</v>
      </c>
      <c r="L17" s="50">
        <v>12</v>
      </c>
      <c r="M17" s="68">
        <v>13</v>
      </c>
      <c r="N17" s="50">
        <v>14</v>
      </c>
      <c r="O17" s="68">
        <v>15</v>
      </c>
      <c r="P17" s="50">
        <v>16</v>
      </c>
      <c r="Q17" s="68">
        <v>17</v>
      </c>
      <c r="R17" s="50">
        <v>18</v>
      </c>
      <c r="S17" s="68">
        <v>19</v>
      </c>
      <c r="T17" s="50">
        <v>20</v>
      </c>
      <c r="U17" s="68">
        <v>21</v>
      </c>
      <c r="V17" s="50">
        <v>22</v>
      </c>
      <c r="W17" s="68">
        <v>23</v>
      </c>
      <c r="X17" s="50">
        <v>24</v>
      </c>
      <c r="Y17" s="68">
        <v>25</v>
      </c>
      <c r="Z17" s="50">
        <v>26</v>
      </c>
    </row>
    <row r="18" spans="1:26" ht="16.5" customHeight="1" x14ac:dyDescent="0.25">
      <c r="A18" s="68"/>
      <c r="B18" s="315"/>
      <c r="C18" s="68"/>
      <c r="D18" s="315"/>
      <c r="E18" s="68"/>
      <c r="F18" s="315"/>
      <c r="G18" s="68"/>
      <c r="H18" s="315"/>
      <c r="I18" s="68" t="str">
        <f>I20</f>
        <v>нд</v>
      </c>
      <c r="J18" s="68" t="str">
        <f>J20</f>
        <v>нд</v>
      </c>
      <c r="K18" s="332"/>
      <c r="L18" s="315"/>
      <c r="M18" s="68"/>
      <c r="N18" s="315"/>
      <c r="O18" s="68"/>
      <c r="P18" s="315"/>
      <c r="Q18" s="68"/>
      <c r="R18" s="315"/>
      <c r="S18" s="68"/>
      <c r="T18" s="315"/>
      <c r="U18" s="68"/>
      <c r="V18" s="315"/>
      <c r="W18" s="68"/>
      <c r="X18" s="315"/>
      <c r="Y18" s="68"/>
      <c r="Z18" s="315"/>
    </row>
    <row r="19" spans="1:26" ht="17.25" x14ac:dyDescent="0.25">
      <c r="A19" s="314"/>
      <c r="B19" s="331"/>
      <c r="C19" s="333" t="s">
        <v>538</v>
      </c>
      <c r="D19" s="333" t="s">
        <v>539</v>
      </c>
      <c r="E19" s="333" t="s">
        <v>540</v>
      </c>
      <c r="F19" s="333" t="s">
        <v>541</v>
      </c>
      <c r="G19" s="333" t="s">
        <v>542</v>
      </c>
      <c r="H19" s="333" t="s">
        <v>123</v>
      </c>
      <c r="I19" s="333" t="s">
        <v>543</v>
      </c>
      <c r="J19" s="333" t="s">
        <v>544</v>
      </c>
      <c r="K19" s="320"/>
      <c r="L19" s="334"/>
      <c r="M19" s="334"/>
      <c r="N19" s="334"/>
      <c r="O19" s="321"/>
      <c r="P19" s="321"/>
      <c r="Q19" s="321"/>
      <c r="R19" s="321"/>
      <c r="S19" s="321"/>
      <c r="T19" s="321"/>
      <c r="U19" s="321"/>
      <c r="V19" s="321"/>
      <c r="W19" s="321"/>
      <c r="X19" s="321"/>
      <c r="Y19" s="321"/>
      <c r="Z19" s="321"/>
    </row>
    <row r="20" spans="1:26" ht="45" x14ac:dyDescent="0.25">
      <c r="A20" s="356" t="s">
        <v>586</v>
      </c>
      <c r="B20" s="316"/>
      <c r="C20" s="317" t="s">
        <v>243</v>
      </c>
      <c r="D20" s="317" t="s">
        <v>243</v>
      </c>
      <c r="E20" s="317" t="s">
        <v>243</v>
      </c>
      <c r="F20" s="317" t="s">
        <v>243</v>
      </c>
      <c r="G20" s="317" t="s">
        <v>243</v>
      </c>
      <c r="H20" s="317" t="s">
        <v>243</v>
      </c>
      <c r="I20" s="317" t="s">
        <v>243</v>
      </c>
      <c r="J20" s="317" t="s">
        <v>243</v>
      </c>
      <c r="K20" s="317" t="s">
        <v>243</v>
      </c>
      <c r="L20" s="317" t="s">
        <v>243</v>
      </c>
      <c r="M20" s="317" t="s">
        <v>243</v>
      </c>
      <c r="N20" s="317" t="s">
        <v>243</v>
      </c>
      <c r="O20" s="317" t="s">
        <v>243</v>
      </c>
      <c r="P20" s="317" t="s">
        <v>243</v>
      </c>
      <c r="Q20" s="317" t="s">
        <v>243</v>
      </c>
      <c r="R20" s="317" t="s">
        <v>243</v>
      </c>
      <c r="S20" s="317" t="s">
        <v>243</v>
      </c>
      <c r="T20" s="317" t="s">
        <v>243</v>
      </c>
      <c r="U20" s="317" t="s">
        <v>243</v>
      </c>
      <c r="V20" s="317" t="s">
        <v>243</v>
      </c>
      <c r="W20" s="317" t="s">
        <v>243</v>
      </c>
      <c r="X20" s="317" t="s">
        <v>243</v>
      </c>
      <c r="Y20" s="317" t="s">
        <v>243</v>
      </c>
      <c r="Z20" s="317" t="s">
        <v>243</v>
      </c>
    </row>
    <row r="21" spans="1:26" x14ac:dyDescent="0.25">
      <c r="A21" s="323"/>
      <c r="B21" s="316"/>
      <c r="C21" s="317"/>
      <c r="D21" s="316"/>
      <c r="E21" s="316"/>
      <c r="F21" s="335"/>
      <c r="G21" s="336"/>
      <c r="H21" s="336"/>
      <c r="I21" s="336"/>
      <c r="J21" s="336"/>
      <c r="K21" s="320"/>
      <c r="L21" s="334"/>
      <c r="M21" s="334"/>
      <c r="N21" s="334"/>
      <c r="O21" s="321"/>
      <c r="P21" s="321"/>
      <c r="Q21" s="321"/>
      <c r="R21" s="321"/>
      <c r="S21" s="321"/>
      <c r="T21" s="321"/>
      <c r="U21" s="321"/>
      <c r="V21" s="321"/>
      <c r="W21" s="321"/>
      <c r="X21" s="321"/>
      <c r="Y21" s="321"/>
      <c r="Z21" s="321"/>
    </row>
    <row r="22" spans="1:26" ht="15.75" x14ac:dyDescent="0.25">
      <c r="A22" s="337"/>
      <c r="B22" s="301"/>
      <c r="C22" s="317"/>
      <c r="D22" s="316"/>
      <c r="E22" s="333"/>
      <c r="F22" s="338"/>
      <c r="G22" s="333"/>
      <c r="H22" s="333"/>
      <c r="I22" s="333"/>
      <c r="J22" s="333"/>
      <c r="K22" s="301"/>
      <c r="L22" s="339"/>
      <c r="M22" s="333"/>
      <c r="N22" s="340"/>
      <c r="O22" s="318"/>
      <c r="P22" s="324"/>
      <c r="Q22" s="327"/>
      <c r="R22" s="328"/>
      <c r="S22" s="327"/>
      <c r="T22" s="329"/>
      <c r="U22" s="329"/>
      <c r="V22" s="329"/>
      <c r="W22" s="327"/>
      <c r="X22" s="327"/>
      <c r="Y22" s="321"/>
      <c r="Z22" s="115"/>
    </row>
    <row r="23" spans="1:26" x14ac:dyDescent="0.25">
      <c r="A23" s="322"/>
      <c r="B23" s="316"/>
      <c r="C23" s="317"/>
      <c r="D23" s="316"/>
      <c r="E23" s="316"/>
      <c r="F23" s="335"/>
      <c r="G23" s="336"/>
      <c r="H23" s="336"/>
      <c r="I23" s="336"/>
      <c r="J23" s="336"/>
      <c r="K23" s="316"/>
      <c r="L23" s="331"/>
      <c r="M23" s="334"/>
      <c r="N23" s="334"/>
      <c r="O23" s="321"/>
      <c r="P23" s="321"/>
      <c r="Q23" s="321"/>
      <c r="R23" s="321"/>
      <c r="S23" s="321"/>
      <c r="T23" s="321"/>
      <c r="U23" s="321"/>
      <c r="V23" s="321"/>
      <c r="W23" s="321"/>
      <c r="X23" s="321"/>
      <c r="Y23" s="321"/>
      <c r="Z23" s="321"/>
    </row>
    <row r="24" spans="1:26" x14ac:dyDescent="0.25">
      <c r="A24" s="322"/>
      <c r="B24" s="316"/>
      <c r="C24" s="317"/>
      <c r="D24" s="316"/>
      <c r="E24" s="316"/>
      <c r="F24" s="335"/>
      <c r="G24" s="336"/>
      <c r="H24" s="336"/>
      <c r="I24" s="336"/>
      <c r="J24" s="336"/>
      <c r="K24" s="316"/>
      <c r="L24" s="331"/>
      <c r="M24" s="334"/>
      <c r="N24" s="334"/>
      <c r="O24" s="321"/>
      <c r="P24" s="321"/>
      <c r="Q24" s="321"/>
      <c r="R24" s="321"/>
      <c r="S24" s="321"/>
      <c r="T24" s="321"/>
      <c r="U24" s="321"/>
      <c r="V24" s="321"/>
      <c r="W24" s="321"/>
      <c r="X24" s="321"/>
      <c r="Y24" s="321"/>
      <c r="Z24" s="321"/>
    </row>
    <row r="25" spans="1:26" x14ac:dyDescent="0.25">
      <c r="A25" s="322"/>
      <c r="B25" s="316"/>
      <c r="C25" s="317"/>
      <c r="D25" s="316"/>
      <c r="E25" s="316"/>
      <c r="F25" s="335"/>
      <c r="G25" s="336"/>
      <c r="H25" s="336"/>
      <c r="I25" s="336"/>
      <c r="J25" s="336"/>
      <c r="K25" s="316"/>
      <c r="L25" s="331"/>
      <c r="M25" s="334"/>
      <c r="N25" s="334"/>
      <c r="O25" s="321"/>
      <c r="P25" s="321"/>
      <c r="Q25" s="321"/>
      <c r="R25" s="321"/>
      <c r="S25" s="321"/>
      <c r="T25" s="321"/>
      <c r="U25" s="321"/>
      <c r="V25" s="321"/>
      <c r="W25" s="321"/>
      <c r="X25" s="321"/>
      <c r="Y25" s="321"/>
      <c r="Z25" s="321"/>
    </row>
    <row r="26" spans="1:26" ht="15.75" x14ac:dyDescent="0.25">
      <c r="A26" s="337"/>
      <c r="B26" s="301"/>
      <c r="C26" s="338"/>
      <c r="D26" s="341"/>
      <c r="E26" s="333"/>
      <c r="F26" s="338"/>
      <c r="G26" s="333"/>
      <c r="H26" s="333"/>
      <c r="I26" s="333"/>
      <c r="J26" s="333"/>
      <c r="K26" s="301"/>
      <c r="L26" s="339"/>
      <c r="M26" s="333"/>
      <c r="N26" s="340"/>
      <c r="O26" s="318"/>
      <c r="P26" s="324"/>
      <c r="Q26" s="327"/>
      <c r="R26" s="328"/>
      <c r="S26" s="327"/>
      <c r="T26" s="329"/>
      <c r="U26" s="329"/>
      <c r="V26" s="329"/>
      <c r="W26" s="327"/>
      <c r="X26" s="327"/>
      <c r="Y26" s="321"/>
      <c r="Z26" s="115"/>
    </row>
    <row r="27" spans="1:26" ht="15.75" x14ac:dyDescent="0.25">
      <c r="A27" s="342"/>
      <c r="B27" s="301"/>
      <c r="C27" s="338"/>
      <c r="D27" s="341"/>
      <c r="E27" s="333"/>
      <c r="F27" s="338"/>
      <c r="G27" s="333"/>
      <c r="H27" s="333"/>
      <c r="I27" s="333"/>
      <c r="J27" s="333"/>
      <c r="K27" s="301"/>
      <c r="L27" s="339"/>
      <c r="M27" s="333"/>
      <c r="N27" s="340"/>
      <c r="O27" s="318"/>
      <c r="P27" s="324"/>
      <c r="Q27" s="327"/>
      <c r="R27" s="328"/>
      <c r="S27" s="327"/>
      <c r="T27" s="329"/>
      <c r="U27" s="329"/>
      <c r="V27" s="329"/>
      <c r="W27" s="327"/>
      <c r="X27" s="327"/>
      <c r="Y27" s="321"/>
      <c r="Z27" s="115"/>
    </row>
    <row r="28" spans="1:26" x14ac:dyDescent="0.25">
      <c r="A28" s="322"/>
      <c r="B28" s="316"/>
      <c r="C28" s="317"/>
      <c r="D28" s="316"/>
      <c r="E28" s="316"/>
      <c r="F28" s="343"/>
      <c r="G28" s="333"/>
      <c r="H28" s="333"/>
      <c r="I28" s="333"/>
      <c r="J28" s="333"/>
      <c r="K28" s="320"/>
      <c r="L28" s="331"/>
      <c r="M28" s="334"/>
      <c r="N28" s="334"/>
      <c r="O28" s="321"/>
      <c r="P28" s="321"/>
      <c r="Q28" s="321"/>
      <c r="R28" s="321"/>
      <c r="S28" s="321"/>
      <c r="T28" s="321"/>
      <c r="U28" s="321"/>
      <c r="V28" s="321"/>
      <c r="W28" s="321"/>
      <c r="X28" s="321"/>
      <c r="Y28" s="321"/>
      <c r="Z28" s="321"/>
    </row>
    <row r="29" spans="1:26" x14ac:dyDescent="0.25">
      <c r="A29" s="322"/>
      <c r="B29" s="316"/>
      <c r="C29" s="317"/>
      <c r="D29" s="316"/>
      <c r="E29" s="316"/>
      <c r="F29" s="343"/>
      <c r="G29" s="333"/>
      <c r="H29" s="333"/>
      <c r="I29" s="333"/>
      <c r="J29" s="333"/>
      <c r="K29" s="320"/>
      <c r="L29" s="334"/>
      <c r="M29" s="334"/>
      <c r="N29" s="334"/>
      <c r="O29" s="321"/>
      <c r="P29" s="321"/>
      <c r="Q29" s="321"/>
      <c r="R29" s="321"/>
      <c r="S29" s="321"/>
      <c r="T29" s="321"/>
      <c r="U29" s="321"/>
      <c r="V29" s="321"/>
      <c r="W29" s="321"/>
      <c r="X29" s="321"/>
      <c r="Y29" s="321"/>
      <c r="Z29" s="321"/>
    </row>
    <row r="30" spans="1:26" x14ac:dyDescent="0.25">
      <c r="A30" s="322"/>
      <c r="B30" s="316"/>
      <c r="C30" s="317"/>
      <c r="D30" s="316"/>
      <c r="E30" s="316"/>
      <c r="F30" s="343"/>
      <c r="G30" s="333"/>
      <c r="H30" s="333"/>
      <c r="I30" s="333"/>
      <c r="J30" s="333"/>
      <c r="K30" s="320"/>
      <c r="L30" s="334"/>
      <c r="M30" s="334"/>
      <c r="N30" s="334"/>
      <c r="O30" s="321"/>
      <c r="P30" s="321"/>
      <c r="Q30" s="321"/>
      <c r="R30" s="321"/>
      <c r="S30" s="321"/>
      <c r="T30" s="321"/>
      <c r="U30" s="321"/>
      <c r="V30" s="321"/>
      <c r="W30" s="321"/>
      <c r="X30" s="321"/>
      <c r="Y30" s="321"/>
      <c r="Z30" s="321"/>
    </row>
    <row r="31" spans="1:26" ht="15.75" x14ac:dyDescent="0.25">
      <c r="A31" s="337"/>
      <c r="B31" s="301"/>
      <c r="C31" s="338"/>
      <c r="D31" s="341"/>
      <c r="E31" s="333"/>
      <c r="F31" s="338"/>
      <c r="G31" s="333"/>
      <c r="H31" s="333"/>
      <c r="I31" s="333"/>
      <c r="J31" s="333"/>
      <c r="K31" s="301"/>
      <c r="L31" s="339"/>
      <c r="M31" s="333"/>
      <c r="N31" s="340"/>
      <c r="O31" s="318"/>
      <c r="P31" s="324"/>
      <c r="Q31" s="327"/>
      <c r="R31" s="328"/>
      <c r="S31" s="327"/>
      <c r="T31" s="329"/>
      <c r="U31" s="329"/>
      <c r="V31" s="329"/>
      <c r="W31" s="327"/>
      <c r="X31" s="327"/>
      <c r="Y31" s="321"/>
      <c r="Z31" s="115"/>
    </row>
    <row r="32" spans="1:26" ht="15.75" x14ac:dyDescent="0.25">
      <c r="A32" s="342"/>
      <c r="B32" s="301"/>
      <c r="C32" s="338"/>
      <c r="D32" s="341"/>
      <c r="E32" s="333"/>
      <c r="F32" s="338"/>
      <c r="G32" s="333"/>
      <c r="H32" s="333"/>
      <c r="I32" s="333"/>
      <c r="J32" s="333"/>
      <c r="K32" s="301"/>
      <c r="L32" s="339"/>
      <c r="M32" s="333"/>
      <c r="N32" s="340"/>
      <c r="O32" s="318"/>
      <c r="P32" s="324"/>
      <c r="Q32" s="327"/>
      <c r="R32" s="328"/>
      <c r="S32" s="327"/>
      <c r="T32" s="329"/>
      <c r="U32" s="329"/>
      <c r="V32" s="329"/>
      <c r="W32" s="327"/>
      <c r="X32" s="327"/>
      <c r="Y32" s="321"/>
      <c r="Z32" s="115"/>
    </row>
    <row r="33" spans="1:26" ht="15.75" x14ac:dyDescent="0.25">
      <c r="A33" s="330"/>
      <c r="B33" s="115"/>
      <c r="C33" s="324"/>
      <c r="D33" s="325"/>
      <c r="E33" s="319"/>
      <c r="F33" s="324"/>
      <c r="G33" s="319"/>
      <c r="H33" s="319"/>
      <c r="I33" s="319"/>
      <c r="J33" s="319"/>
      <c r="K33" s="301"/>
      <c r="L33" s="311"/>
      <c r="M33" s="333"/>
      <c r="N33" s="326"/>
      <c r="O33" s="318"/>
      <c r="P33" s="324"/>
      <c r="Q33" s="327"/>
      <c r="R33" s="328"/>
      <c r="S33" s="327"/>
      <c r="T33" s="329"/>
      <c r="U33" s="329"/>
      <c r="V33" s="329"/>
      <c r="W33" s="327"/>
      <c r="X33" s="327"/>
      <c r="Y33" s="321"/>
      <c r="Z33" s="115"/>
    </row>
  </sheetData>
  <mergeCells count="15">
    <mergeCell ref="A14:Z14"/>
    <mergeCell ref="M15:Z15"/>
    <mergeCell ref="A15:L15"/>
    <mergeCell ref="A12:Z12"/>
    <mergeCell ref="A13:Z13"/>
    <mergeCell ref="A7:Z7"/>
    <mergeCell ref="A8:Z8"/>
    <mergeCell ref="A9:Z9"/>
    <mergeCell ref="A10:Z10"/>
    <mergeCell ref="A11:Z11"/>
    <mergeCell ref="A1:Z1"/>
    <mergeCell ref="A3:Z3"/>
    <mergeCell ref="A4:Z4"/>
    <mergeCell ref="A5:Z5"/>
    <mergeCell ref="A6:Z6"/>
  </mergeCells>
  <pageMargins left="0" right="0" top="0.74803149606299213" bottom="0.74803149606299213" header="0.31496062992125984" footer="0.31496062992125984"/>
  <pageSetup paperSize="8"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57"/>
  <sheetViews>
    <sheetView view="pageBreakPreview" topLeftCell="A7" zoomScale="110" zoomScaleSheetLayoutView="110" workbookViewId="0">
      <selection activeCell="A11" sqref="A11:O11"/>
    </sheetView>
  </sheetViews>
  <sheetFormatPr defaultColWidth="9.140625" defaultRowHeight="15" x14ac:dyDescent="0.25"/>
  <cols>
    <col min="1" max="1" width="7.42578125" style="1" customWidth="1"/>
    <col min="2" max="2" width="25.5703125" style="1" customWidth="1"/>
    <col min="3" max="3" width="71.28515625" style="1" customWidth="1"/>
    <col min="4" max="4" width="16.140625" style="1" customWidth="1"/>
    <col min="5" max="5" width="9.42578125" style="1" customWidth="1"/>
    <col min="6" max="6" width="8.7109375" style="1" customWidth="1"/>
    <col min="7" max="7" width="9" style="1" customWidth="1"/>
    <col min="8" max="8" width="8.42578125" style="1" customWidth="1"/>
    <col min="9" max="9" width="33.85546875" style="1" customWidth="1"/>
    <col min="10" max="11" width="19.140625" style="1" customWidth="1"/>
    <col min="12" max="12" width="16" style="1" customWidth="1"/>
    <col min="13" max="13" width="14.85546875" style="1" customWidth="1"/>
    <col min="14" max="14" width="16.28515625" style="1" customWidth="1"/>
    <col min="15" max="16384" width="9.140625" style="1"/>
  </cols>
  <sheetData>
    <row r="1" spans="1:28" s="10" customFormat="1" ht="18.75" x14ac:dyDescent="0.2">
      <c r="A1" s="421" t="str">
        <f>' 1. паспорт местополож'!A1:C1</f>
        <v>Год раскрытия информации: 2024 год</v>
      </c>
      <c r="B1" s="421"/>
      <c r="C1" s="421"/>
      <c r="D1" s="421"/>
      <c r="E1" s="421"/>
      <c r="F1" s="421"/>
      <c r="G1" s="421"/>
      <c r="H1" s="421"/>
      <c r="I1" s="421"/>
      <c r="J1" s="421"/>
      <c r="K1" s="421"/>
      <c r="L1" s="421"/>
      <c r="M1" s="421"/>
      <c r="N1" s="421"/>
      <c r="O1" s="421"/>
      <c r="P1" s="66"/>
      <c r="Q1" s="66"/>
      <c r="R1" s="66"/>
      <c r="S1" s="66"/>
      <c r="T1" s="66"/>
      <c r="U1" s="66"/>
      <c r="V1" s="66"/>
      <c r="W1" s="66"/>
      <c r="X1" s="66"/>
      <c r="Y1" s="66"/>
      <c r="Z1" s="66"/>
      <c r="AA1" s="66"/>
      <c r="AB1" s="66"/>
    </row>
    <row r="2" spans="1:28" s="10" customFormat="1" ht="16.5" x14ac:dyDescent="0.25">
      <c r="A2" s="72"/>
      <c r="B2" s="72"/>
      <c r="C2" s="73"/>
      <c r="D2" s="73"/>
      <c r="E2" s="73"/>
      <c r="F2" s="73"/>
      <c r="G2" s="73"/>
      <c r="H2" s="73"/>
      <c r="I2" s="73"/>
      <c r="J2" s="73"/>
      <c r="K2" s="73"/>
      <c r="L2" s="91"/>
      <c r="M2" s="73"/>
      <c r="N2" s="73"/>
      <c r="O2" s="73"/>
    </row>
    <row r="3" spans="1:28" s="10" customFormat="1" ht="18.75" x14ac:dyDescent="0.2">
      <c r="A3" s="458" t="s">
        <v>9</v>
      </c>
      <c r="B3" s="458"/>
      <c r="C3" s="458"/>
      <c r="D3" s="458"/>
      <c r="E3" s="458"/>
      <c r="F3" s="458"/>
      <c r="G3" s="458"/>
      <c r="H3" s="458"/>
      <c r="I3" s="458"/>
      <c r="J3" s="458"/>
      <c r="K3" s="458"/>
      <c r="L3" s="458"/>
      <c r="M3" s="458"/>
      <c r="N3" s="458"/>
      <c r="O3" s="458"/>
      <c r="P3" s="11"/>
      <c r="Q3" s="11"/>
      <c r="R3" s="11"/>
      <c r="S3" s="11"/>
      <c r="T3" s="11"/>
      <c r="U3" s="11"/>
      <c r="V3" s="11"/>
      <c r="W3" s="11"/>
      <c r="X3" s="11"/>
      <c r="Y3" s="11"/>
      <c r="Z3" s="11"/>
    </row>
    <row r="4" spans="1:28" s="10" customFormat="1" ht="18.75" x14ac:dyDescent="0.2">
      <c r="A4" s="458"/>
      <c r="B4" s="458"/>
      <c r="C4" s="458"/>
      <c r="D4" s="458"/>
      <c r="E4" s="458"/>
      <c r="F4" s="458"/>
      <c r="G4" s="458"/>
      <c r="H4" s="458"/>
      <c r="I4" s="458"/>
      <c r="J4" s="458"/>
      <c r="K4" s="458"/>
      <c r="L4" s="458"/>
      <c r="M4" s="458"/>
      <c r="N4" s="458"/>
      <c r="O4" s="458"/>
      <c r="P4" s="11"/>
      <c r="Q4" s="11"/>
      <c r="R4" s="11"/>
      <c r="S4" s="11"/>
      <c r="T4" s="11"/>
      <c r="U4" s="11"/>
      <c r="V4" s="11"/>
      <c r="W4" s="11"/>
      <c r="X4" s="11"/>
      <c r="Y4" s="11"/>
      <c r="Z4" s="11"/>
    </row>
    <row r="5" spans="1:28" s="10" customFormat="1" ht="18.75" x14ac:dyDescent="0.2">
      <c r="A5" s="456" t="str">
        <f>' 1. паспорт местополож'!A5:C5</f>
        <v>Инвестиционная программа ООО "Иркутская энергосэнергосбытовая компания"</v>
      </c>
      <c r="B5" s="456"/>
      <c r="C5" s="456"/>
      <c r="D5" s="456"/>
      <c r="E5" s="456"/>
      <c r="F5" s="456"/>
      <c r="G5" s="456"/>
      <c r="H5" s="456"/>
      <c r="I5" s="456"/>
      <c r="J5" s="456"/>
      <c r="K5" s="456"/>
      <c r="L5" s="456"/>
      <c r="M5" s="456"/>
      <c r="N5" s="456"/>
      <c r="O5" s="456"/>
      <c r="P5" s="11"/>
      <c r="Q5" s="11"/>
      <c r="R5" s="11"/>
      <c r="S5" s="11"/>
      <c r="T5" s="11"/>
      <c r="U5" s="11"/>
      <c r="V5" s="11"/>
      <c r="W5" s="11"/>
      <c r="X5" s="11"/>
      <c r="Y5" s="11"/>
      <c r="Z5" s="11"/>
    </row>
    <row r="6" spans="1:28" s="10" customFormat="1" ht="18.75" x14ac:dyDescent="0.2">
      <c r="A6" s="457" t="s">
        <v>8</v>
      </c>
      <c r="B6" s="457"/>
      <c r="C6" s="457"/>
      <c r="D6" s="457"/>
      <c r="E6" s="457"/>
      <c r="F6" s="457"/>
      <c r="G6" s="457"/>
      <c r="H6" s="457"/>
      <c r="I6" s="457"/>
      <c r="J6" s="457"/>
      <c r="K6" s="457"/>
      <c r="L6" s="457"/>
      <c r="M6" s="457"/>
      <c r="N6" s="457"/>
      <c r="O6" s="457"/>
      <c r="P6" s="11"/>
      <c r="Q6" s="11"/>
      <c r="R6" s="11"/>
      <c r="S6" s="11"/>
      <c r="T6" s="11"/>
      <c r="U6" s="11"/>
      <c r="V6" s="11"/>
      <c r="W6" s="11"/>
      <c r="X6" s="11"/>
      <c r="Y6" s="11"/>
      <c r="Z6" s="11"/>
    </row>
    <row r="7" spans="1:28" s="10" customFormat="1" ht="18.75" x14ac:dyDescent="0.2">
      <c r="A7" s="458"/>
      <c r="B7" s="458"/>
      <c r="C7" s="458"/>
      <c r="D7" s="458"/>
      <c r="E7" s="458"/>
      <c r="F7" s="458"/>
      <c r="G7" s="458"/>
      <c r="H7" s="458"/>
      <c r="I7" s="458"/>
      <c r="J7" s="458"/>
      <c r="K7" s="458"/>
      <c r="L7" s="458"/>
      <c r="M7" s="458"/>
      <c r="N7" s="458"/>
      <c r="O7" s="458"/>
      <c r="P7" s="11"/>
      <c r="Q7" s="11"/>
      <c r="R7" s="11"/>
      <c r="S7" s="11"/>
      <c r="T7" s="11"/>
      <c r="U7" s="11"/>
      <c r="V7" s="11"/>
      <c r="W7" s="11"/>
      <c r="X7" s="11"/>
      <c r="Y7" s="11"/>
      <c r="Z7" s="11"/>
    </row>
    <row r="8" spans="1:28" s="10" customFormat="1" ht="18.75" x14ac:dyDescent="0.2">
      <c r="A8" s="456" t="str">
        <f>' 1. паспорт местополож'!A8:C8</f>
        <v>К_2</v>
      </c>
      <c r="B8" s="456"/>
      <c r="C8" s="456"/>
      <c r="D8" s="456"/>
      <c r="E8" s="456"/>
      <c r="F8" s="456"/>
      <c r="G8" s="456"/>
      <c r="H8" s="456"/>
      <c r="I8" s="456"/>
      <c r="J8" s="456"/>
      <c r="K8" s="456"/>
      <c r="L8" s="456"/>
      <c r="M8" s="456"/>
      <c r="N8" s="456"/>
      <c r="O8" s="456"/>
      <c r="P8" s="11"/>
      <c r="Q8" s="11"/>
      <c r="R8" s="11"/>
      <c r="S8" s="11"/>
      <c r="T8" s="11"/>
      <c r="U8" s="11"/>
      <c r="V8" s="11"/>
      <c r="W8" s="11"/>
      <c r="X8" s="11"/>
      <c r="Y8" s="11"/>
      <c r="Z8" s="11"/>
    </row>
    <row r="9" spans="1:28" s="10" customFormat="1" ht="18.75" x14ac:dyDescent="0.2">
      <c r="A9" s="457" t="s">
        <v>7</v>
      </c>
      <c r="B9" s="457"/>
      <c r="C9" s="457"/>
      <c r="D9" s="457"/>
      <c r="E9" s="457"/>
      <c r="F9" s="457"/>
      <c r="G9" s="457"/>
      <c r="H9" s="457"/>
      <c r="I9" s="457"/>
      <c r="J9" s="457"/>
      <c r="K9" s="457"/>
      <c r="L9" s="457"/>
      <c r="M9" s="457"/>
      <c r="N9" s="457"/>
      <c r="O9" s="457"/>
      <c r="P9" s="11"/>
      <c r="Q9" s="11"/>
      <c r="R9" s="11"/>
      <c r="S9" s="11"/>
      <c r="T9" s="11"/>
      <c r="U9" s="11"/>
      <c r="V9" s="11"/>
      <c r="W9" s="11"/>
      <c r="X9" s="11"/>
      <c r="Y9" s="11"/>
      <c r="Z9" s="11"/>
    </row>
    <row r="10" spans="1:28" s="7" customFormat="1" ht="15.75" customHeight="1" x14ac:dyDescent="0.2">
      <c r="A10" s="459"/>
      <c r="B10" s="459"/>
      <c r="C10" s="459"/>
      <c r="D10" s="459"/>
      <c r="E10" s="459"/>
      <c r="F10" s="459"/>
      <c r="G10" s="459"/>
      <c r="H10" s="459"/>
      <c r="I10" s="459"/>
      <c r="J10" s="459"/>
      <c r="K10" s="459"/>
      <c r="L10" s="459"/>
      <c r="M10" s="459"/>
      <c r="N10" s="459"/>
      <c r="O10" s="459"/>
      <c r="P10" s="8"/>
      <c r="Q10" s="8"/>
      <c r="R10" s="8"/>
      <c r="S10" s="8"/>
      <c r="T10" s="8"/>
      <c r="U10" s="8"/>
      <c r="V10" s="8"/>
      <c r="W10" s="8"/>
      <c r="X10" s="8"/>
      <c r="Y10" s="8"/>
      <c r="Z10" s="8"/>
    </row>
    <row r="11" spans="1:28" s="2" customFormat="1" ht="16.5" x14ac:dyDescent="0.2">
      <c r="A11" s="45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56"/>
      <c r="C11" s="456"/>
      <c r="D11" s="456"/>
      <c r="E11" s="456"/>
      <c r="F11" s="456"/>
      <c r="G11" s="456"/>
      <c r="H11" s="456"/>
      <c r="I11" s="456"/>
      <c r="J11" s="456"/>
      <c r="K11" s="456"/>
      <c r="L11" s="456"/>
      <c r="M11" s="456"/>
      <c r="N11" s="456"/>
      <c r="O11" s="456"/>
      <c r="P11" s="6"/>
      <c r="Q11" s="6"/>
      <c r="R11" s="6"/>
      <c r="S11" s="6"/>
      <c r="T11" s="6"/>
      <c r="U11" s="6"/>
      <c r="V11" s="6"/>
      <c r="W11" s="6"/>
      <c r="X11" s="6"/>
      <c r="Y11" s="6"/>
      <c r="Z11" s="6"/>
    </row>
    <row r="12" spans="1:28" s="2" customFormat="1" ht="15" customHeight="1" x14ac:dyDescent="0.2">
      <c r="A12" s="457" t="s">
        <v>5</v>
      </c>
      <c r="B12" s="457"/>
      <c r="C12" s="457"/>
      <c r="D12" s="457"/>
      <c r="E12" s="457"/>
      <c r="F12" s="457"/>
      <c r="G12" s="457"/>
      <c r="H12" s="457"/>
      <c r="I12" s="457"/>
      <c r="J12" s="457"/>
      <c r="K12" s="457"/>
      <c r="L12" s="457"/>
      <c r="M12" s="457"/>
      <c r="N12" s="457"/>
      <c r="O12" s="457"/>
      <c r="P12" s="4"/>
      <c r="Q12" s="4"/>
      <c r="R12" s="4"/>
      <c r="S12" s="4"/>
      <c r="T12" s="4"/>
      <c r="U12" s="4"/>
      <c r="V12" s="4"/>
      <c r="W12" s="4"/>
      <c r="X12" s="4"/>
      <c r="Y12" s="4"/>
      <c r="Z12" s="4"/>
    </row>
    <row r="13" spans="1:28" s="2" customFormat="1" ht="42.75" customHeight="1" x14ac:dyDescent="0.2">
      <c r="A13" s="457"/>
      <c r="B13" s="457"/>
      <c r="C13" s="457"/>
      <c r="D13" s="457"/>
      <c r="E13" s="457"/>
      <c r="F13" s="457"/>
      <c r="G13" s="457"/>
      <c r="H13" s="457"/>
      <c r="I13" s="457"/>
      <c r="J13" s="457"/>
      <c r="K13" s="457"/>
      <c r="L13" s="457"/>
      <c r="M13" s="457"/>
      <c r="N13" s="457"/>
      <c r="O13" s="457"/>
      <c r="P13" s="3"/>
      <c r="Q13" s="3"/>
      <c r="R13" s="3"/>
      <c r="S13" s="3"/>
      <c r="T13" s="3"/>
      <c r="U13" s="3"/>
      <c r="V13" s="3"/>
      <c r="W13" s="3"/>
    </row>
    <row r="14" spans="1:28" s="2" customFormat="1" ht="32.1" customHeight="1" x14ac:dyDescent="0.2">
      <c r="A14" s="455" t="s">
        <v>204</v>
      </c>
      <c r="B14" s="455"/>
      <c r="C14" s="455"/>
      <c r="D14" s="455"/>
      <c r="E14" s="455"/>
      <c r="F14" s="455"/>
      <c r="G14" s="455"/>
      <c r="H14" s="455"/>
      <c r="I14" s="455"/>
      <c r="J14" s="455"/>
      <c r="K14" s="455"/>
      <c r="L14" s="455"/>
      <c r="M14" s="455"/>
      <c r="N14" s="455"/>
      <c r="O14" s="455"/>
      <c r="P14" s="5"/>
      <c r="Q14" s="5"/>
      <c r="R14" s="5"/>
      <c r="S14" s="5"/>
      <c r="T14" s="5"/>
      <c r="U14" s="5"/>
      <c r="V14" s="5"/>
      <c r="W14" s="5"/>
      <c r="X14" s="5"/>
      <c r="Y14" s="5"/>
      <c r="Z14" s="5"/>
    </row>
    <row r="15" spans="1:28" s="2" customFormat="1" ht="56.25" customHeight="1" x14ac:dyDescent="0.2">
      <c r="A15" s="454"/>
      <c r="B15" s="454"/>
      <c r="C15" s="454"/>
      <c r="D15" s="69"/>
      <c r="E15" s="69"/>
      <c r="F15" s="69"/>
      <c r="G15" s="69"/>
      <c r="H15" s="69"/>
      <c r="I15" s="69"/>
      <c r="J15" s="69"/>
      <c r="K15" s="69"/>
      <c r="L15" s="69"/>
      <c r="M15" s="69"/>
      <c r="N15" s="69"/>
      <c r="O15" s="69"/>
      <c r="P15" s="5"/>
      <c r="Q15" s="5"/>
      <c r="R15" s="5"/>
      <c r="S15" s="5"/>
      <c r="T15" s="5"/>
      <c r="U15" s="5"/>
      <c r="V15" s="5"/>
      <c r="W15" s="5"/>
      <c r="X15" s="5"/>
      <c r="Y15" s="5"/>
      <c r="Z15" s="5"/>
    </row>
    <row r="16" spans="1:28" s="2" customFormat="1" ht="78" customHeight="1" x14ac:dyDescent="0.2">
      <c r="A16" s="428" t="s">
        <v>4</v>
      </c>
      <c r="B16" s="428" t="s">
        <v>43</v>
      </c>
      <c r="C16" s="428" t="s">
        <v>42</v>
      </c>
      <c r="D16" s="428" t="s">
        <v>31</v>
      </c>
      <c r="E16" s="460" t="s">
        <v>41</v>
      </c>
      <c r="F16" s="461"/>
      <c r="G16" s="461"/>
      <c r="H16" s="461"/>
      <c r="I16" s="462"/>
      <c r="J16" s="428" t="s">
        <v>40</v>
      </c>
      <c r="K16" s="428"/>
      <c r="L16" s="428"/>
      <c r="M16" s="428"/>
      <c r="N16" s="428"/>
      <c r="O16" s="428"/>
      <c r="P16" s="3"/>
      <c r="Q16" s="3"/>
      <c r="R16" s="3"/>
      <c r="S16" s="3"/>
      <c r="T16" s="3"/>
      <c r="U16" s="3"/>
      <c r="V16" s="3"/>
      <c r="W16" s="3"/>
    </row>
    <row r="17" spans="1:26" s="2" customFormat="1" ht="77.25" customHeight="1" x14ac:dyDescent="0.2">
      <c r="A17" s="428"/>
      <c r="B17" s="428"/>
      <c r="C17" s="428"/>
      <c r="D17" s="428"/>
      <c r="E17" s="78" t="s">
        <v>39</v>
      </c>
      <c r="F17" s="78" t="s">
        <v>38</v>
      </c>
      <c r="G17" s="78" t="s">
        <v>37</v>
      </c>
      <c r="H17" s="78" t="s">
        <v>36</v>
      </c>
      <c r="I17" s="78" t="s">
        <v>35</v>
      </c>
      <c r="J17" s="78" t="s">
        <v>34</v>
      </c>
      <c r="K17" s="78" t="s">
        <v>3</v>
      </c>
      <c r="L17" s="92" t="s">
        <v>2</v>
      </c>
      <c r="M17" s="92" t="s">
        <v>119</v>
      </c>
      <c r="N17" s="92" t="s">
        <v>33</v>
      </c>
      <c r="O17" s="92" t="s">
        <v>32</v>
      </c>
      <c r="P17" s="18"/>
      <c r="Q17" s="18"/>
      <c r="R17" s="18"/>
      <c r="S17" s="18"/>
      <c r="T17" s="18"/>
      <c r="U17" s="18"/>
      <c r="V17" s="18"/>
      <c r="W17" s="18"/>
      <c r="X17" s="17"/>
      <c r="Y17" s="17"/>
      <c r="Z17" s="17"/>
    </row>
    <row r="18" spans="1:26" s="2" customFormat="1" ht="25.5" customHeight="1" x14ac:dyDescent="0.2">
      <c r="A18" s="24">
        <v>1</v>
      </c>
      <c r="B18" s="25">
        <v>2</v>
      </c>
      <c r="C18" s="24">
        <v>3</v>
      </c>
      <c r="D18" s="25">
        <v>4</v>
      </c>
      <c r="E18" s="24">
        <v>5</v>
      </c>
      <c r="F18" s="25">
        <v>6</v>
      </c>
      <c r="G18" s="24">
        <v>7</v>
      </c>
      <c r="H18" s="25">
        <v>8</v>
      </c>
      <c r="I18" s="24">
        <v>9</v>
      </c>
      <c r="J18" s="25">
        <v>10</v>
      </c>
      <c r="K18" s="24">
        <v>11</v>
      </c>
      <c r="L18" s="25">
        <v>12</v>
      </c>
      <c r="M18" s="24">
        <v>13</v>
      </c>
      <c r="N18" s="25">
        <v>14</v>
      </c>
      <c r="O18" s="24">
        <v>15</v>
      </c>
      <c r="P18" s="18"/>
      <c r="Q18" s="18"/>
      <c r="R18" s="18"/>
      <c r="S18" s="18"/>
      <c r="T18" s="18"/>
      <c r="U18" s="18"/>
      <c r="V18" s="18"/>
      <c r="W18" s="18"/>
      <c r="X18" s="17"/>
      <c r="Y18" s="17"/>
      <c r="Z18" s="17"/>
    </row>
    <row r="19" spans="1:26" s="2" customFormat="1" ht="18.75" x14ac:dyDescent="0.2">
      <c r="A19" s="109" t="s">
        <v>243</v>
      </c>
      <c r="B19" s="109" t="s">
        <v>243</v>
      </c>
      <c r="C19" s="109" t="s">
        <v>243</v>
      </c>
      <c r="D19" s="109" t="s">
        <v>243</v>
      </c>
      <c r="E19" s="109" t="s">
        <v>243</v>
      </c>
      <c r="F19" s="109" t="s">
        <v>243</v>
      </c>
      <c r="G19" s="109" t="s">
        <v>243</v>
      </c>
      <c r="H19" s="109" t="s">
        <v>243</v>
      </c>
      <c r="I19" s="109" t="s">
        <v>243</v>
      </c>
      <c r="J19" s="109" t="s">
        <v>243</v>
      </c>
      <c r="K19" s="109" t="s">
        <v>243</v>
      </c>
      <c r="L19" s="109" t="s">
        <v>243</v>
      </c>
      <c r="M19" s="109" t="s">
        <v>243</v>
      </c>
      <c r="N19" s="109" t="s">
        <v>243</v>
      </c>
      <c r="O19" s="109" t="s">
        <v>243</v>
      </c>
      <c r="P19" s="18"/>
      <c r="Q19" s="18"/>
      <c r="R19" s="18"/>
      <c r="S19" s="18"/>
      <c r="T19" s="18"/>
      <c r="U19" s="18"/>
      <c r="V19" s="17"/>
      <c r="W19" s="17"/>
      <c r="X19" s="17"/>
      <c r="Y19" s="17"/>
      <c r="Z19" s="17"/>
    </row>
    <row r="20" spans="1:26"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x14ac:dyDescent="0.2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sheetData>
  <mergeCells count="20">
    <mergeCell ref="A1:O1"/>
    <mergeCell ref="J16:O16"/>
    <mergeCell ref="A3:O3"/>
    <mergeCell ref="A4:O4"/>
    <mergeCell ref="A5:O5"/>
    <mergeCell ref="A6:O6"/>
    <mergeCell ref="A7:O7"/>
    <mergeCell ref="A10:O10"/>
    <mergeCell ref="A11:O11"/>
    <mergeCell ref="A12:O12"/>
    <mergeCell ref="A13:O13"/>
    <mergeCell ref="B16:B17"/>
    <mergeCell ref="E16:I16"/>
    <mergeCell ref="A16:A17"/>
    <mergeCell ref="C16:C17"/>
    <mergeCell ref="D16:D17"/>
    <mergeCell ref="A15:C15"/>
    <mergeCell ref="A14:O14"/>
    <mergeCell ref="A8:O8"/>
    <mergeCell ref="A9:O9"/>
  </mergeCells>
  <pageMargins left="0" right="0" top="0.74803149606299213" bottom="0.74803149606299213" header="0.31496062992125984" footer="0.31496062992125984"/>
  <pageSetup paperSize="8"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3"/>
  <sheetViews>
    <sheetView topLeftCell="A16" zoomScaleNormal="100" zoomScaleSheetLayoutView="70" workbookViewId="0">
      <selection activeCell="B17" sqref="B17"/>
    </sheetView>
  </sheetViews>
  <sheetFormatPr defaultRowHeight="27.75" customHeight="1" outlineLevelRow="1" x14ac:dyDescent="0.25"/>
  <cols>
    <col min="1" max="1" width="51.28515625" style="136" customWidth="1"/>
    <col min="2" max="2" width="18.5703125" style="136" customWidth="1"/>
    <col min="3" max="3" width="19" style="136" customWidth="1"/>
    <col min="4" max="4" width="17.28515625" style="136" customWidth="1"/>
    <col min="5" max="5" width="19.7109375" style="136" customWidth="1"/>
    <col min="6" max="6" width="20.7109375" style="136" customWidth="1"/>
    <col min="7" max="7" width="17.7109375" style="136" customWidth="1"/>
    <col min="8" max="8" width="18.85546875" style="136" customWidth="1"/>
    <col min="9" max="9" width="17" style="136" customWidth="1"/>
    <col min="10" max="10" width="16.7109375" style="136" customWidth="1"/>
    <col min="11" max="11" width="16" style="136" customWidth="1"/>
    <col min="12" max="12" width="15.85546875" style="136" customWidth="1"/>
    <col min="13" max="13" width="16.28515625" style="136" hidden="1" customWidth="1"/>
    <col min="14" max="14" width="15.85546875" style="136" hidden="1" customWidth="1"/>
    <col min="15" max="15" width="16.140625" style="136" hidden="1" customWidth="1"/>
    <col min="16" max="16" width="18.28515625" style="136" hidden="1" customWidth="1"/>
    <col min="17" max="17" width="15.42578125" style="136" hidden="1" customWidth="1"/>
    <col min="18" max="18" width="15" style="136" hidden="1" customWidth="1"/>
    <col min="19" max="20" width="15.85546875" style="136" hidden="1" customWidth="1"/>
    <col min="21" max="21" width="15.28515625" style="136" hidden="1" customWidth="1"/>
    <col min="22" max="22" width="16" style="136" hidden="1" customWidth="1"/>
    <col min="23" max="23" width="15.85546875" style="136" hidden="1" customWidth="1"/>
    <col min="24" max="24" width="16.140625" style="136" hidden="1" customWidth="1"/>
    <col min="25" max="25" width="15.7109375" style="136" hidden="1" customWidth="1"/>
    <col min="26" max="26" width="16.5703125" style="136" hidden="1" customWidth="1"/>
    <col min="27" max="27" width="15.5703125" style="136" hidden="1" customWidth="1"/>
    <col min="28" max="28" width="14.5703125" style="136" hidden="1" customWidth="1"/>
    <col min="29" max="29" width="17.28515625" style="136" hidden="1" customWidth="1"/>
    <col min="30" max="30" width="18.85546875" style="136" hidden="1" customWidth="1"/>
    <col min="31" max="32" width="10.140625" style="136" bestFit="1" customWidth="1"/>
    <col min="33" max="256" width="9.140625" style="136"/>
    <col min="257" max="257" width="51.28515625" style="136" customWidth="1"/>
    <col min="258" max="258" width="18.5703125" style="136" customWidth="1"/>
    <col min="259" max="259" width="16.7109375" style="136" customWidth="1"/>
    <col min="260" max="260" width="15.85546875" style="136" customWidth="1"/>
    <col min="261" max="261" width="17.7109375" style="136" customWidth="1"/>
    <col min="262" max="262" width="20.28515625" style="136" customWidth="1"/>
    <col min="263" max="263" width="17.7109375" style="136" customWidth="1"/>
    <col min="264" max="264" width="18.85546875" style="136" customWidth="1"/>
    <col min="265" max="265" width="17" style="136" customWidth="1"/>
    <col min="266" max="266" width="16.7109375" style="136" customWidth="1"/>
    <col min="267" max="267" width="16" style="136" customWidth="1"/>
    <col min="268" max="268" width="15.85546875" style="136" customWidth="1"/>
    <col min="269" max="269" width="16.28515625" style="136" customWidth="1"/>
    <col min="270" max="270" width="15.85546875" style="136" customWidth="1"/>
    <col min="271" max="271" width="16.140625" style="136" customWidth="1"/>
    <col min="272" max="272" width="18.28515625" style="136" customWidth="1"/>
    <col min="273" max="273" width="15.42578125" style="136" customWidth="1"/>
    <col min="274" max="274" width="15" style="136" customWidth="1"/>
    <col min="275" max="276" width="15.85546875" style="136" customWidth="1"/>
    <col min="277" max="277" width="15.28515625" style="136" customWidth="1"/>
    <col min="278" max="278" width="16" style="136" customWidth="1"/>
    <col min="279" max="279" width="15.85546875" style="136" customWidth="1"/>
    <col min="280" max="280" width="16.140625" style="136" customWidth="1"/>
    <col min="281" max="281" width="15.7109375" style="136" customWidth="1"/>
    <col min="282" max="282" width="16.5703125" style="136" customWidth="1"/>
    <col min="283" max="283" width="15.5703125" style="136" customWidth="1"/>
    <col min="284" max="284" width="14.5703125" style="136" customWidth="1"/>
    <col min="285" max="285" width="17.28515625" style="136" customWidth="1"/>
    <col min="286" max="286" width="18.85546875" style="136" customWidth="1"/>
    <col min="287" max="512" width="9.140625" style="136"/>
    <col min="513" max="513" width="51.28515625" style="136" customWidth="1"/>
    <col min="514" max="514" width="18.5703125" style="136" customWidth="1"/>
    <col min="515" max="515" width="16.7109375" style="136" customWidth="1"/>
    <col min="516" max="516" width="15.85546875" style="136" customWidth="1"/>
    <col min="517" max="517" width="17.7109375" style="136" customWidth="1"/>
    <col min="518" max="518" width="20.28515625" style="136" customWidth="1"/>
    <col min="519" max="519" width="17.7109375" style="136" customWidth="1"/>
    <col min="520" max="520" width="18.85546875" style="136" customWidth="1"/>
    <col min="521" max="521" width="17" style="136" customWidth="1"/>
    <col min="522" max="522" width="16.7109375" style="136" customWidth="1"/>
    <col min="523" max="523" width="16" style="136" customWidth="1"/>
    <col min="524" max="524" width="15.85546875" style="136" customWidth="1"/>
    <col min="525" max="525" width="16.28515625" style="136" customWidth="1"/>
    <col min="526" max="526" width="15.85546875" style="136" customWidth="1"/>
    <col min="527" max="527" width="16.140625" style="136" customWidth="1"/>
    <col min="528" max="528" width="18.28515625" style="136" customWidth="1"/>
    <col min="529" max="529" width="15.42578125" style="136" customWidth="1"/>
    <col min="530" max="530" width="15" style="136" customWidth="1"/>
    <col min="531" max="532" width="15.85546875" style="136" customWidth="1"/>
    <col min="533" max="533" width="15.28515625" style="136" customWidth="1"/>
    <col min="534" max="534" width="16" style="136" customWidth="1"/>
    <col min="535" max="535" width="15.85546875" style="136" customWidth="1"/>
    <col min="536" max="536" width="16.140625" style="136" customWidth="1"/>
    <col min="537" max="537" width="15.7109375" style="136" customWidth="1"/>
    <col min="538" max="538" width="16.5703125" style="136" customWidth="1"/>
    <col min="539" max="539" width="15.5703125" style="136" customWidth="1"/>
    <col min="540" max="540" width="14.5703125" style="136" customWidth="1"/>
    <col min="541" max="541" width="17.28515625" style="136" customWidth="1"/>
    <col min="542" max="542" width="18.85546875" style="136" customWidth="1"/>
    <col min="543" max="768" width="9.140625" style="136"/>
    <col min="769" max="769" width="51.28515625" style="136" customWidth="1"/>
    <col min="770" max="770" width="18.5703125" style="136" customWidth="1"/>
    <col min="771" max="771" width="16.7109375" style="136" customWidth="1"/>
    <col min="772" max="772" width="15.85546875" style="136" customWidth="1"/>
    <col min="773" max="773" width="17.7109375" style="136" customWidth="1"/>
    <col min="774" max="774" width="20.28515625" style="136" customWidth="1"/>
    <col min="775" max="775" width="17.7109375" style="136" customWidth="1"/>
    <col min="776" max="776" width="18.85546875" style="136" customWidth="1"/>
    <col min="777" max="777" width="17" style="136" customWidth="1"/>
    <col min="778" max="778" width="16.7109375" style="136" customWidth="1"/>
    <col min="779" max="779" width="16" style="136" customWidth="1"/>
    <col min="780" max="780" width="15.85546875" style="136" customWidth="1"/>
    <col min="781" max="781" width="16.28515625" style="136" customWidth="1"/>
    <col min="782" max="782" width="15.85546875" style="136" customWidth="1"/>
    <col min="783" max="783" width="16.140625" style="136" customWidth="1"/>
    <col min="784" max="784" width="18.28515625" style="136" customWidth="1"/>
    <col min="785" max="785" width="15.42578125" style="136" customWidth="1"/>
    <col min="786" max="786" width="15" style="136" customWidth="1"/>
    <col min="787" max="788" width="15.85546875" style="136" customWidth="1"/>
    <col min="789" max="789" width="15.28515625" style="136" customWidth="1"/>
    <col min="790" max="790" width="16" style="136" customWidth="1"/>
    <col min="791" max="791" width="15.85546875" style="136" customWidth="1"/>
    <col min="792" max="792" width="16.140625" style="136" customWidth="1"/>
    <col min="793" max="793" width="15.7109375" style="136" customWidth="1"/>
    <col min="794" max="794" width="16.5703125" style="136" customWidth="1"/>
    <col min="795" max="795" width="15.5703125" style="136" customWidth="1"/>
    <col min="796" max="796" width="14.5703125" style="136" customWidth="1"/>
    <col min="797" max="797" width="17.28515625" style="136" customWidth="1"/>
    <col min="798" max="798" width="18.85546875" style="136" customWidth="1"/>
    <col min="799" max="1024" width="9.140625" style="136"/>
    <col min="1025" max="1025" width="51.28515625" style="136" customWidth="1"/>
    <col min="1026" max="1026" width="18.5703125" style="136" customWidth="1"/>
    <col min="1027" max="1027" width="16.7109375" style="136" customWidth="1"/>
    <col min="1028" max="1028" width="15.85546875" style="136" customWidth="1"/>
    <col min="1029" max="1029" width="17.7109375" style="136" customWidth="1"/>
    <col min="1030" max="1030" width="20.28515625" style="136" customWidth="1"/>
    <col min="1031" max="1031" width="17.7109375" style="136" customWidth="1"/>
    <col min="1032" max="1032" width="18.85546875" style="136" customWidth="1"/>
    <col min="1033" max="1033" width="17" style="136" customWidth="1"/>
    <col min="1034" max="1034" width="16.7109375" style="136" customWidth="1"/>
    <col min="1035" max="1035" width="16" style="136" customWidth="1"/>
    <col min="1036" max="1036" width="15.85546875" style="136" customWidth="1"/>
    <col min="1037" max="1037" width="16.28515625" style="136" customWidth="1"/>
    <col min="1038" max="1038" width="15.85546875" style="136" customWidth="1"/>
    <col min="1039" max="1039" width="16.140625" style="136" customWidth="1"/>
    <col min="1040" max="1040" width="18.28515625" style="136" customWidth="1"/>
    <col min="1041" max="1041" width="15.42578125" style="136" customWidth="1"/>
    <col min="1042" max="1042" width="15" style="136" customWidth="1"/>
    <col min="1043" max="1044" width="15.85546875" style="136" customWidth="1"/>
    <col min="1045" max="1045" width="15.28515625" style="136" customWidth="1"/>
    <col min="1046" max="1046" width="16" style="136" customWidth="1"/>
    <col min="1047" max="1047" width="15.85546875" style="136" customWidth="1"/>
    <col min="1048" max="1048" width="16.140625" style="136" customWidth="1"/>
    <col min="1049" max="1049" width="15.7109375" style="136" customWidth="1"/>
    <col min="1050" max="1050" width="16.5703125" style="136" customWidth="1"/>
    <col min="1051" max="1051" width="15.5703125" style="136" customWidth="1"/>
    <col min="1052" max="1052" width="14.5703125" style="136" customWidth="1"/>
    <col min="1053" max="1053" width="17.28515625" style="136" customWidth="1"/>
    <col min="1054" max="1054" width="18.85546875" style="136" customWidth="1"/>
    <col min="1055" max="1280" width="9.140625" style="136"/>
    <col min="1281" max="1281" width="51.28515625" style="136" customWidth="1"/>
    <col min="1282" max="1282" width="18.5703125" style="136" customWidth="1"/>
    <col min="1283" max="1283" width="16.7109375" style="136" customWidth="1"/>
    <col min="1284" max="1284" width="15.85546875" style="136" customWidth="1"/>
    <col min="1285" max="1285" width="17.7109375" style="136" customWidth="1"/>
    <col min="1286" max="1286" width="20.28515625" style="136" customWidth="1"/>
    <col min="1287" max="1287" width="17.7109375" style="136" customWidth="1"/>
    <col min="1288" max="1288" width="18.85546875" style="136" customWidth="1"/>
    <col min="1289" max="1289" width="17" style="136" customWidth="1"/>
    <col min="1290" max="1290" width="16.7109375" style="136" customWidth="1"/>
    <col min="1291" max="1291" width="16" style="136" customWidth="1"/>
    <col min="1292" max="1292" width="15.85546875" style="136" customWidth="1"/>
    <col min="1293" max="1293" width="16.28515625" style="136" customWidth="1"/>
    <col min="1294" max="1294" width="15.85546875" style="136" customWidth="1"/>
    <col min="1295" max="1295" width="16.140625" style="136" customWidth="1"/>
    <col min="1296" max="1296" width="18.28515625" style="136" customWidth="1"/>
    <col min="1297" max="1297" width="15.42578125" style="136" customWidth="1"/>
    <col min="1298" max="1298" width="15" style="136" customWidth="1"/>
    <col min="1299" max="1300" width="15.85546875" style="136" customWidth="1"/>
    <col min="1301" max="1301" width="15.28515625" style="136" customWidth="1"/>
    <col min="1302" max="1302" width="16" style="136" customWidth="1"/>
    <col min="1303" max="1303" width="15.85546875" style="136" customWidth="1"/>
    <col min="1304" max="1304" width="16.140625" style="136" customWidth="1"/>
    <col min="1305" max="1305" width="15.7109375" style="136" customWidth="1"/>
    <col min="1306" max="1306" width="16.5703125" style="136" customWidth="1"/>
    <col min="1307" max="1307" width="15.5703125" style="136" customWidth="1"/>
    <col min="1308" max="1308" width="14.5703125" style="136" customWidth="1"/>
    <col min="1309" max="1309" width="17.28515625" style="136" customWidth="1"/>
    <col min="1310" max="1310" width="18.85546875" style="136" customWidth="1"/>
    <col min="1311" max="1536" width="9.140625" style="136"/>
    <col min="1537" max="1537" width="51.28515625" style="136" customWidth="1"/>
    <col min="1538" max="1538" width="18.5703125" style="136" customWidth="1"/>
    <col min="1539" max="1539" width="16.7109375" style="136" customWidth="1"/>
    <col min="1540" max="1540" width="15.85546875" style="136" customWidth="1"/>
    <col min="1541" max="1541" width="17.7109375" style="136" customWidth="1"/>
    <col min="1542" max="1542" width="20.28515625" style="136" customWidth="1"/>
    <col min="1543" max="1543" width="17.7109375" style="136" customWidth="1"/>
    <col min="1544" max="1544" width="18.85546875" style="136" customWidth="1"/>
    <col min="1545" max="1545" width="17" style="136" customWidth="1"/>
    <col min="1546" max="1546" width="16.7109375" style="136" customWidth="1"/>
    <col min="1547" max="1547" width="16" style="136" customWidth="1"/>
    <col min="1548" max="1548" width="15.85546875" style="136" customWidth="1"/>
    <col min="1549" max="1549" width="16.28515625" style="136" customWidth="1"/>
    <col min="1550" max="1550" width="15.85546875" style="136" customWidth="1"/>
    <col min="1551" max="1551" width="16.140625" style="136" customWidth="1"/>
    <col min="1552" max="1552" width="18.28515625" style="136" customWidth="1"/>
    <col min="1553" max="1553" width="15.42578125" style="136" customWidth="1"/>
    <col min="1554" max="1554" width="15" style="136" customWidth="1"/>
    <col min="1555" max="1556" width="15.85546875" style="136" customWidth="1"/>
    <col min="1557" max="1557" width="15.28515625" style="136" customWidth="1"/>
    <col min="1558" max="1558" width="16" style="136" customWidth="1"/>
    <col min="1559" max="1559" width="15.85546875" style="136" customWidth="1"/>
    <col min="1560" max="1560" width="16.140625" style="136" customWidth="1"/>
    <col min="1561" max="1561" width="15.7109375" style="136" customWidth="1"/>
    <col min="1562" max="1562" width="16.5703125" style="136" customWidth="1"/>
    <col min="1563" max="1563" width="15.5703125" style="136" customWidth="1"/>
    <col min="1564" max="1564" width="14.5703125" style="136" customWidth="1"/>
    <col min="1565" max="1565" width="17.28515625" style="136" customWidth="1"/>
    <col min="1566" max="1566" width="18.85546875" style="136" customWidth="1"/>
    <col min="1567" max="1792" width="9.140625" style="136"/>
    <col min="1793" max="1793" width="51.28515625" style="136" customWidth="1"/>
    <col min="1794" max="1794" width="18.5703125" style="136" customWidth="1"/>
    <col min="1795" max="1795" width="16.7109375" style="136" customWidth="1"/>
    <col min="1796" max="1796" width="15.85546875" style="136" customWidth="1"/>
    <col min="1797" max="1797" width="17.7109375" style="136" customWidth="1"/>
    <col min="1798" max="1798" width="20.28515625" style="136" customWidth="1"/>
    <col min="1799" max="1799" width="17.7109375" style="136" customWidth="1"/>
    <col min="1800" max="1800" width="18.85546875" style="136" customWidth="1"/>
    <col min="1801" max="1801" width="17" style="136" customWidth="1"/>
    <col min="1802" max="1802" width="16.7109375" style="136" customWidth="1"/>
    <col min="1803" max="1803" width="16" style="136" customWidth="1"/>
    <col min="1804" max="1804" width="15.85546875" style="136" customWidth="1"/>
    <col min="1805" max="1805" width="16.28515625" style="136" customWidth="1"/>
    <col min="1806" max="1806" width="15.85546875" style="136" customWidth="1"/>
    <col min="1807" max="1807" width="16.140625" style="136" customWidth="1"/>
    <col min="1808" max="1808" width="18.28515625" style="136" customWidth="1"/>
    <col min="1809" max="1809" width="15.42578125" style="136" customWidth="1"/>
    <col min="1810" max="1810" width="15" style="136" customWidth="1"/>
    <col min="1811" max="1812" width="15.85546875" style="136" customWidth="1"/>
    <col min="1813" max="1813" width="15.28515625" style="136" customWidth="1"/>
    <col min="1814" max="1814" width="16" style="136" customWidth="1"/>
    <col min="1815" max="1815" width="15.85546875" style="136" customWidth="1"/>
    <col min="1816" max="1816" width="16.140625" style="136" customWidth="1"/>
    <col min="1817" max="1817" width="15.7109375" style="136" customWidth="1"/>
    <col min="1818" max="1818" width="16.5703125" style="136" customWidth="1"/>
    <col min="1819" max="1819" width="15.5703125" style="136" customWidth="1"/>
    <col min="1820" max="1820" width="14.5703125" style="136" customWidth="1"/>
    <col min="1821" max="1821" width="17.28515625" style="136" customWidth="1"/>
    <col min="1822" max="1822" width="18.85546875" style="136" customWidth="1"/>
    <col min="1823" max="2048" width="9.140625" style="136"/>
    <col min="2049" max="2049" width="51.28515625" style="136" customWidth="1"/>
    <col min="2050" max="2050" width="18.5703125" style="136" customWidth="1"/>
    <col min="2051" max="2051" width="16.7109375" style="136" customWidth="1"/>
    <col min="2052" max="2052" width="15.85546875" style="136" customWidth="1"/>
    <col min="2053" max="2053" width="17.7109375" style="136" customWidth="1"/>
    <col min="2054" max="2054" width="20.28515625" style="136" customWidth="1"/>
    <col min="2055" max="2055" width="17.7109375" style="136" customWidth="1"/>
    <col min="2056" max="2056" width="18.85546875" style="136" customWidth="1"/>
    <col min="2057" max="2057" width="17" style="136" customWidth="1"/>
    <col min="2058" max="2058" width="16.7109375" style="136" customWidth="1"/>
    <col min="2059" max="2059" width="16" style="136" customWidth="1"/>
    <col min="2060" max="2060" width="15.85546875" style="136" customWidth="1"/>
    <col min="2061" max="2061" width="16.28515625" style="136" customWidth="1"/>
    <col min="2062" max="2062" width="15.85546875" style="136" customWidth="1"/>
    <col min="2063" max="2063" width="16.140625" style="136" customWidth="1"/>
    <col min="2064" max="2064" width="18.28515625" style="136" customWidth="1"/>
    <col min="2065" max="2065" width="15.42578125" style="136" customWidth="1"/>
    <col min="2066" max="2066" width="15" style="136" customWidth="1"/>
    <col min="2067" max="2068" width="15.85546875" style="136" customWidth="1"/>
    <col min="2069" max="2069" width="15.28515625" style="136" customWidth="1"/>
    <col min="2070" max="2070" width="16" style="136" customWidth="1"/>
    <col min="2071" max="2071" width="15.85546875" style="136" customWidth="1"/>
    <col min="2072" max="2072" width="16.140625" style="136" customWidth="1"/>
    <col min="2073" max="2073" width="15.7109375" style="136" customWidth="1"/>
    <col min="2074" max="2074" width="16.5703125" style="136" customWidth="1"/>
    <col min="2075" max="2075" width="15.5703125" style="136" customWidth="1"/>
    <col min="2076" max="2076" width="14.5703125" style="136" customWidth="1"/>
    <col min="2077" max="2077" width="17.28515625" style="136" customWidth="1"/>
    <col min="2078" max="2078" width="18.85546875" style="136" customWidth="1"/>
    <col min="2079" max="2304" width="9.140625" style="136"/>
    <col min="2305" max="2305" width="51.28515625" style="136" customWidth="1"/>
    <col min="2306" max="2306" width="18.5703125" style="136" customWidth="1"/>
    <col min="2307" max="2307" width="16.7109375" style="136" customWidth="1"/>
    <col min="2308" max="2308" width="15.85546875" style="136" customWidth="1"/>
    <col min="2309" max="2309" width="17.7109375" style="136" customWidth="1"/>
    <col min="2310" max="2310" width="20.28515625" style="136" customWidth="1"/>
    <col min="2311" max="2311" width="17.7109375" style="136" customWidth="1"/>
    <col min="2312" max="2312" width="18.85546875" style="136" customWidth="1"/>
    <col min="2313" max="2313" width="17" style="136" customWidth="1"/>
    <col min="2314" max="2314" width="16.7109375" style="136" customWidth="1"/>
    <col min="2315" max="2315" width="16" style="136" customWidth="1"/>
    <col min="2316" max="2316" width="15.85546875" style="136" customWidth="1"/>
    <col min="2317" max="2317" width="16.28515625" style="136" customWidth="1"/>
    <col min="2318" max="2318" width="15.85546875" style="136" customWidth="1"/>
    <col min="2319" max="2319" width="16.140625" style="136" customWidth="1"/>
    <col min="2320" max="2320" width="18.28515625" style="136" customWidth="1"/>
    <col min="2321" max="2321" width="15.42578125" style="136" customWidth="1"/>
    <col min="2322" max="2322" width="15" style="136" customWidth="1"/>
    <col min="2323" max="2324" width="15.85546875" style="136" customWidth="1"/>
    <col min="2325" max="2325" width="15.28515625" style="136" customWidth="1"/>
    <col min="2326" max="2326" width="16" style="136" customWidth="1"/>
    <col min="2327" max="2327" width="15.85546875" style="136" customWidth="1"/>
    <col min="2328" max="2328" width="16.140625" style="136" customWidth="1"/>
    <col min="2329" max="2329" width="15.7109375" style="136" customWidth="1"/>
    <col min="2330" max="2330" width="16.5703125" style="136" customWidth="1"/>
    <col min="2331" max="2331" width="15.5703125" style="136" customWidth="1"/>
    <col min="2332" max="2332" width="14.5703125" style="136" customWidth="1"/>
    <col min="2333" max="2333" width="17.28515625" style="136" customWidth="1"/>
    <col min="2334" max="2334" width="18.85546875" style="136" customWidth="1"/>
    <col min="2335" max="2560" width="9.140625" style="136"/>
    <col min="2561" max="2561" width="51.28515625" style="136" customWidth="1"/>
    <col min="2562" max="2562" width="18.5703125" style="136" customWidth="1"/>
    <col min="2563" max="2563" width="16.7109375" style="136" customWidth="1"/>
    <col min="2564" max="2564" width="15.85546875" style="136" customWidth="1"/>
    <col min="2565" max="2565" width="17.7109375" style="136" customWidth="1"/>
    <col min="2566" max="2566" width="20.28515625" style="136" customWidth="1"/>
    <col min="2567" max="2567" width="17.7109375" style="136" customWidth="1"/>
    <col min="2568" max="2568" width="18.85546875" style="136" customWidth="1"/>
    <col min="2569" max="2569" width="17" style="136" customWidth="1"/>
    <col min="2570" max="2570" width="16.7109375" style="136" customWidth="1"/>
    <col min="2571" max="2571" width="16" style="136" customWidth="1"/>
    <col min="2572" max="2572" width="15.85546875" style="136" customWidth="1"/>
    <col min="2573" max="2573" width="16.28515625" style="136" customWidth="1"/>
    <col min="2574" max="2574" width="15.85546875" style="136" customWidth="1"/>
    <col min="2575" max="2575" width="16.140625" style="136" customWidth="1"/>
    <col min="2576" max="2576" width="18.28515625" style="136" customWidth="1"/>
    <col min="2577" max="2577" width="15.42578125" style="136" customWidth="1"/>
    <col min="2578" max="2578" width="15" style="136" customWidth="1"/>
    <col min="2579" max="2580" width="15.85546875" style="136" customWidth="1"/>
    <col min="2581" max="2581" width="15.28515625" style="136" customWidth="1"/>
    <col min="2582" max="2582" width="16" style="136" customWidth="1"/>
    <col min="2583" max="2583" width="15.85546875" style="136" customWidth="1"/>
    <col min="2584" max="2584" width="16.140625" style="136" customWidth="1"/>
    <col min="2585" max="2585" width="15.7109375" style="136" customWidth="1"/>
    <col min="2586" max="2586" width="16.5703125" style="136" customWidth="1"/>
    <col min="2587" max="2587" width="15.5703125" style="136" customWidth="1"/>
    <col min="2588" max="2588" width="14.5703125" style="136" customWidth="1"/>
    <col min="2589" max="2589" width="17.28515625" style="136" customWidth="1"/>
    <col min="2590" max="2590" width="18.85546875" style="136" customWidth="1"/>
    <col min="2591" max="2816" width="9.140625" style="136"/>
    <col min="2817" max="2817" width="51.28515625" style="136" customWidth="1"/>
    <col min="2818" max="2818" width="18.5703125" style="136" customWidth="1"/>
    <col min="2819" max="2819" width="16.7109375" style="136" customWidth="1"/>
    <col min="2820" max="2820" width="15.85546875" style="136" customWidth="1"/>
    <col min="2821" max="2821" width="17.7109375" style="136" customWidth="1"/>
    <col min="2822" max="2822" width="20.28515625" style="136" customWidth="1"/>
    <col min="2823" max="2823" width="17.7109375" style="136" customWidth="1"/>
    <col min="2824" max="2824" width="18.85546875" style="136" customWidth="1"/>
    <col min="2825" max="2825" width="17" style="136" customWidth="1"/>
    <col min="2826" max="2826" width="16.7109375" style="136" customWidth="1"/>
    <col min="2827" max="2827" width="16" style="136" customWidth="1"/>
    <col min="2828" max="2828" width="15.85546875" style="136" customWidth="1"/>
    <col min="2829" max="2829" width="16.28515625" style="136" customWidth="1"/>
    <col min="2830" max="2830" width="15.85546875" style="136" customWidth="1"/>
    <col min="2831" max="2831" width="16.140625" style="136" customWidth="1"/>
    <col min="2832" max="2832" width="18.28515625" style="136" customWidth="1"/>
    <col min="2833" max="2833" width="15.42578125" style="136" customWidth="1"/>
    <col min="2834" max="2834" width="15" style="136" customWidth="1"/>
    <col min="2835" max="2836" width="15.85546875" style="136" customWidth="1"/>
    <col min="2837" max="2837" width="15.28515625" style="136" customWidth="1"/>
    <col min="2838" max="2838" width="16" style="136" customWidth="1"/>
    <col min="2839" max="2839" width="15.85546875" style="136" customWidth="1"/>
    <col min="2840" max="2840" width="16.140625" style="136" customWidth="1"/>
    <col min="2841" max="2841" width="15.7109375" style="136" customWidth="1"/>
    <col min="2842" max="2842" width="16.5703125" style="136" customWidth="1"/>
    <col min="2843" max="2843" width="15.5703125" style="136" customWidth="1"/>
    <col min="2844" max="2844" width="14.5703125" style="136" customWidth="1"/>
    <col min="2845" max="2845" width="17.28515625" style="136" customWidth="1"/>
    <col min="2846" max="2846" width="18.85546875" style="136" customWidth="1"/>
    <col min="2847" max="3072" width="9.140625" style="136"/>
    <col min="3073" max="3073" width="51.28515625" style="136" customWidth="1"/>
    <col min="3074" max="3074" width="18.5703125" style="136" customWidth="1"/>
    <col min="3075" max="3075" width="16.7109375" style="136" customWidth="1"/>
    <col min="3076" max="3076" width="15.85546875" style="136" customWidth="1"/>
    <col min="3077" max="3077" width="17.7109375" style="136" customWidth="1"/>
    <col min="3078" max="3078" width="20.28515625" style="136" customWidth="1"/>
    <col min="3079" max="3079" width="17.7109375" style="136" customWidth="1"/>
    <col min="3080" max="3080" width="18.85546875" style="136" customWidth="1"/>
    <col min="3081" max="3081" width="17" style="136" customWidth="1"/>
    <col min="3082" max="3082" width="16.7109375" style="136" customWidth="1"/>
    <col min="3083" max="3083" width="16" style="136" customWidth="1"/>
    <col min="3084" max="3084" width="15.85546875" style="136" customWidth="1"/>
    <col min="3085" max="3085" width="16.28515625" style="136" customWidth="1"/>
    <col min="3086" max="3086" width="15.85546875" style="136" customWidth="1"/>
    <col min="3087" max="3087" width="16.140625" style="136" customWidth="1"/>
    <col min="3088" max="3088" width="18.28515625" style="136" customWidth="1"/>
    <col min="3089" max="3089" width="15.42578125" style="136" customWidth="1"/>
    <col min="3090" max="3090" width="15" style="136" customWidth="1"/>
    <col min="3091" max="3092" width="15.85546875" style="136" customWidth="1"/>
    <col min="3093" max="3093" width="15.28515625" style="136" customWidth="1"/>
    <col min="3094" max="3094" width="16" style="136" customWidth="1"/>
    <col min="3095" max="3095" width="15.85546875" style="136" customWidth="1"/>
    <col min="3096" max="3096" width="16.140625" style="136" customWidth="1"/>
    <col min="3097" max="3097" width="15.7109375" style="136" customWidth="1"/>
    <col min="3098" max="3098" width="16.5703125" style="136" customWidth="1"/>
    <col min="3099" max="3099" width="15.5703125" style="136" customWidth="1"/>
    <col min="3100" max="3100" width="14.5703125" style="136" customWidth="1"/>
    <col min="3101" max="3101" width="17.28515625" style="136" customWidth="1"/>
    <col min="3102" max="3102" width="18.85546875" style="136" customWidth="1"/>
    <col min="3103" max="3328" width="9.140625" style="136"/>
    <col min="3329" max="3329" width="51.28515625" style="136" customWidth="1"/>
    <col min="3330" max="3330" width="18.5703125" style="136" customWidth="1"/>
    <col min="3331" max="3331" width="16.7109375" style="136" customWidth="1"/>
    <col min="3332" max="3332" width="15.85546875" style="136" customWidth="1"/>
    <col min="3333" max="3333" width="17.7109375" style="136" customWidth="1"/>
    <col min="3334" max="3334" width="20.28515625" style="136" customWidth="1"/>
    <col min="3335" max="3335" width="17.7109375" style="136" customWidth="1"/>
    <col min="3336" max="3336" width="18.85546875" style="136" customWidth="1"/>
    <col min="3337" max="3337" width="17" style="136" customWidth="1"/>
    <col min="3338" max="3338" width="16.7109375" style="136" customWidth="1"/>
    <col min="3339" max="3339" width="16" style="136" customWidth="1"/>
    <col min="3340" max="3340" width="15.85546875" style="136" customWidth="1"/>
    <col min="3341" max="3341" width="16.28515625" style="136" customWidth="1"/>
    <col min="3342" max="3342" width="15.85546875" style="136" customWidth="1"/>
    <col min="3343" max="3343" width="16.140625" style="136" customWidth="1"/>
    <col min="3344" max="3344" width="18.28515625" style="136" customWidth="1"/>
    <col min="3345" max="3345" width="15.42578125" style="136" customWidth="1"/>
    <col min="3346" max="3346" width="15" style="136" customWidth="1"/>
    <col min="3347" max="3348" width="15.85546875" style="136" customWidth="1"/>
    <col min="3349" max="3349" width="15.28515625" style="136" customWidth="1"/>
    <col min="3350" max="3350" width="16" style="136" customWidth="1"/>
    <col min="3351" max="3351" width="15.85546875" style="136" customWidth="1"/>
    <col min="3352" max="3352" width="16.140625" style="136" customWidth="1"/>
    <col min="3353" max="3353" width="15.7109375" style="136" customWidth="1"/>
    <col min="3354" max="3354" width="16.5703125" style="136" customWidth="1"/>
    <col min="3355" max="3355" width="15.5703125" style="136" customWidth="1"/>
    <col min="3356" max="3356" width="14.5703125" style="136" customWidth="1"/>
    <col min="3357" max="3357" width="17.28515625" style="136" customWidth="1"/>
    <col min="3358" max="3358" width="18.85546875" style="136" customWidth="1"/>
    <col min="3359" max="3584" width="9.140625" style="136"/>
    <col min="3585" max="3585" width="51.28515625" style="136" customWidth="1"/>
    <col min="3586" max="3586" width="18.5703125" style="136" customWidth="1"/>
    <col min="3587" max="3587" width="16.7109375" style="136" customWidth="1"/>
    <col min="3588" max="3588" width="15.85546875" style="136" customWidth="1"/>
    <col min="3589" max="3589" width="17.7109375" style="136" customWidth="1"/>
    <col min="3590" max="3590" width="20.28515625" style="136" customWidth="1"/>
    <col min="3591" max="3591" width="17.7109375" style="136" customWidth="1"/>
    <col min="3592" max="3592" width="18.85546875" style="136" customWidth="1"/>
    <col min="3593" max="3593" width="17" style="136" customWidth="1"/>
    <col min="3594" max="3594" width="16.7109375" style="136" customWidth="1"/>
    <col min="3595" max="3595" width="16" style="136" customWidth="1"/>
    <col min="3596" max="3596" width="15.85546875" style="136" customWidth="1"/>
    <col min="3597" max="3597" width="16.28515625" style="136" customWidth="1"/>
    <col min="3598" max="3598" width="15.85546875" style="136" customWidth="1"/>
    <col min="3599" max="3599" width="16.140625" style="136" customWidth="1"/>
    <col min="3600" max="3600" width="18.28515625" style="136" customWidth="1"/>
    <col min="3601" max="3601" width="15.42578125" style="136" customWidth="1"/>
    <col min="3602" max="3602" width="15" style="136" customWidth="1"/>
    <col min="3603" max="3604" width="15.85546875" style="136" customWidth="1"/>
    <col min="3605" max="3605" width="15.28515625" style="136" customWidth="1"/>
    <col min="3606" max="3606" width="16" style="136" customWidth="1"/>
    <col min="3607" max="3607" width="15.85546875" style="136" customWidth="1"/>
    <col min="3608" max="3608" width="16.140625" style="136" customWidth="1"/>
    <col min="3609" max="3609" width="15.7109375" style="136" customWidth="1"/>
    <col min="3610" max="3610" width="16.5703125" style="136" customWidth="1"/>
    <col min="3611" max="3611" width="15.5703125" style="136" customWidth="1"/>
    <col min="3612" max="3612" width="14.5703125" style="136" customWidth="1"/>
    <col min="3613" max="3613" width="17.28515625" style="136" customWidth="1"/>
    <col min="3614" max="3614" width="18.85546875" style="136" customWidth="1"/>
    <col min="3615" max="3840" width="9.140625" style="136"/>
    <col min="3841" max="3841" width="51.28515625" style="136" customWidth="1"/>
    <col min="3842" max="3842" width="18.5703125" style="136" customWidth="1"/>
    <col min="3843" max="3843" width="16.7109375" style="136" customWidth="1"/>
    <col min="3844" max="3844" width="15.85546875" style="136" customWidth="1"/>
    <col min="3845" max="3845" width="17.7109375" style="136" customWidth="1"/>
    <col min="3846" max="3846" width="20.28515625" style="136" customWidth="1"/>
    <col min="3847" max="3847" width="17.7109375" style="136" customWidth="1"/>
    <col min="3848" max="3848" width="18.85546875" style="136" customWidth="1"/>
    <col min="3849" max="3849" width="17" style="136" customWidth="1"/>
    <col min="3850" max="3850" width="16.7109375" style="136" customWidth="1"/>
    <col min="3851" max="3851" width="16" style="136" customWidth="1"/>
    <col min="3852" max="3852" width="15.85546875" style="136" customWidth="1"/>
    <col min="3853" max="3853" width="16.28515625" style="136" customWidth="1"/>
    <col min="3854" max="3854" width="15.85546875" style="136" customWidth="1"/>
    <col min="3855" max="3855" width="16.140625" style="136" customWidth="1"/>
    <col min="3856" max="3856" width="18.28515625" style="136" customWidth="1"/>
    <col min="3857" max="3857" width="15.42578125" style="136" customWidth="1"/>
    <col min="3858" max="3858" width="15" style="136" customWidth="1"/>
    <col min="3859" max="3860" width="15.85546875" style="136" customWidth="1"/>
    <col min="3861" max="3861" width="15.28515625" style="136" customWidth="1"/>
    <col min="3862" max="3862" width="16" style="136" customWidth="1"/>
    <col min="3863" max="3863" width="15.85546875" style="136" customWidth="1"/>
    <col min="3864" max="3864" width="16.140625" style="136" customWidth="1"/>
    <col min="3865" max="3865" width="15.7109375" style="136" customWidth="1"/>
    <col min="3866" max="3866" width="16.5703125" style="136" customWidth="1"/>
    <col min="3867" max="3867" width="15.5703125" style="136" customWidth="1"/>
    <col min="3868" max="3868" width="14.5703125" style="136" customWidth="1"/>
    <col min="3869" max="3869" width="17.28515625" style="136" customWidth="1"/>
    <col min="3870" max="3870" width="18.85546875" style="136" customWidth="1"/>
    <col min="3871" max="4096" width="9.140625" style="136"/>
    <col min="4097" max="4097" width="51.28515625" style="136" customWidth="1"/>
    <col min="4098" max="4098" width="18.5703125" style="136" customWidth="1"/>
    <col min="4099" max="4099" width="16.7109375" style="136" customWidth="1"/>
    <col min="4100" max="4100" width="15.85546875" style="136" customWidth="1"/>
    <col min="4101" max="4101" width="17.7109375" style="136" customWidth="1"/>
    <col min="4102" max="4102" width="20.28515625" style="136" customWidth="1"/>
    <col min="4103" max="4103" width="17.7109375" style="136" customWidth="1"/>
    <col min="4104" max="4104" width="18.85546875" style="136" customWidth="1"/>
    <col min="4105" max="4105" width="17" style="136" customWidth="1"/>
    <col min="4106" max="4106" width="16.7109375" style="136" customWidth="1"/>
    <col min="4107" max="4107" width="16" style="136" customWidth="1"/>
    <col min="4108" max="4108" width="15.85546875" style="136" customWidth="1"/>
    <col min="4109" max="4109" width="16.28515625" style="136" customWidth="1"/>
    <col min="4110" max="4110" width="15.85546875" style="136" customWidth="1"/>
    <col min="4111" max="4111" width="16.140625" style="136" customWidth="1"/>
    <col min="4112" max="4112" width="18.28515625" style="136" customWidth="1"/>
    <col min="4113" max="4113" width="15.42578125" style="136" customWidth="1"/>
    <col min="4114" max="4114" width="15" style="136" customWidth="1"/>
    <col min="4115" max="4116" width="15.85546875" style="136" customWidth="1"/>
    <col min="4117" max="4117" width="15.28515625" style="136" customWidth="1"/>
    <col min="4118" max="4118" width="16" style="136" customWidth="1"/>
    <col min="4119" max="4119" width="15.85546875" style="136" customWidth="1"/>
    <col min="4120" max="4120" width="16.140625" style="136" customWidth="1"/>
    <col min="4121" max="4121" width="15.7109375" style="136" customWidth="1"/>
    <col min="4122" max="4122" width="16.5703125" style="136" customWidth="1"/>
    <col min="4123" max="4123" width="15.5703125" style="136" customWidth="1"/>
    <col min="4124" max="4124" width="14.5703125" style="136" customWidth="1"/>
    <col min="4125" max="4125" width="17.28515625" style="136" customWidth="1"/>
    <col min="4126" max="4126" width="18.85546875" style="136" customWidth="1"/>
    <col min="4127" max="4352" width="9.140625" style="136"/>
    <col min="4353" max="4353" width="51.28515625" style="136" customWidth="1"/>
    <col min="4354" max="4354" width="18.5703125" style="136" customWidth="1"/>
    <col min="4355" max="4355" width="16.7109375" style="136" customWidth="1"/>
    <col min="4356" max="4356" width="15.85546875" style="136" customWidth="1"/>
    <col min="4357" max="4357" width="17.7109375" style="136" customWidth="1"/>
    <col min="4358" max="4358" width="20.28515625" style="136" customWidth="1"/>
    <col min="4359" max="4359" width="17.7109375" style="136" customWidth="1"/>
    <col min="4360" max="4360" width="18.85546875" style="136" customWidth="1"/>
    <col min="4361" max="4361" width="17" style="136" customWidth="1"/>
    <col min="4362" max="4362" width="16.7109375" style="136" customWidth="1"/>
    <col min="4363" max="4363" width="16" style="136" customWidth="1"/>
    <col min="4364" max="4364" width="15.85546875" style="136" customWidth="1"/>
    <col min="4365" max="4365" width="16.28515625" style="136" customWidth="1"/>
    <col min="4366" max="4366" width="15.85546875" style="136" customWidth="1"/>
    <col min="4367" max="4367" width="16.140625" style="136" customWidth="1"/>
    <col min="4368" max="4368" width="18.28515625" style="136" customWidth="1"/>
    <col min="4369" max="4369" width="15.42578125" style="136" customWidth="1"/>
    <col min="4370" max="4370" width="15" style="136" customWidth="1"/>
    <col min="4371" max="4372" width="15.85546875" style="136" customWidth="1"/>
    <col min="4373" max="4373" width="15.28515625" style="136" customWidth="1"/>
    <col min="4374" max="4374" width="16" style="136" customWidth="1"/>
    <col min="4375" max="4375" width="15.85546875" style="136" customWidth="1"/>
    <col min="4376" max="4376" width="16.140625" style="136" customWidth="1"/>
    <col min="4377" max="4377" width="15.7109375" style="136" customWidth="1"/>
    <col min="4378" max="4378" width="16.5703125" style="136" customWidth="1"/>
    <col min="4379" max="4379" width="15.5703125" style="136" customWidth="1"/>
    <col min="4380" max="4380" width="14.5703125" style="136" customWidth="1"/>
    <col min="4381" max="4381" width="17.28515625" style="136" customWidth="1"/>
    <col min="4382" max="4382" width="18.85546875" style="136" customWidth="1"/>
    <col min="4383" max="4608" width="9.140625" style="136"/>
    <col min="4609" max="4609" width="51.28515625" style="136" customWidth="1"/>
    <col min="4610" max="4610" width="18.5703125" style="136" customWidth="1"/>
    <col min="4611" max="4611" width="16.7109375" style="136" customWidth="1"/>
    <col min="4612" max="4612" width="15.85546875" style="136" customWidth="1"/>
    <col min="4613" max="4613" width="17.7109375" style="136" customWidth="1"/>
    <col min="4614" max="4614" width="20.28515625" style="136" customWidth="1"/>
    <col min="4615" max="4615" width="17.7109375" style="136" customWidth="1"/>
    <col min="4616" max="4616" width="18.85546875" style="136" customWidth="1"/>
    <col min="4617" max="4617" width="17" style="136" customWidth="1"/>
    <col min="4618" max="4618" width="16.7109375" style="136" customWidth="1"/>
    <col min="4619" max="4619" width="16" style="136" customWidth="1"/>
    <col min="4620" max="4620" width="15.85546875" style="136" customWidth="1"/>
    <col min="4621" max="4621" width="16.28515625" style="136" customWidth="1"/>
    <col min="4622" max="4622" width="15.85546875" style="136" customWidth="1"/>
    <col min="4623" max="4623" width="16.140625" style="136" customWidth="1"/>
    <col min="4624" max="4624" width="18.28515625" style="136" customWidth="1"/>
    <col min="4625" max="4625" width="15.42578125" style="136" customWidth="1"/>
    <col min="4626" max="4626" width="15" style="136" customWidth="1"/>
    <col min="4627" max="4628" width="15.85546875" style="136" customWidth="1"/>
    <col min="4629" max="4629" width="15.28515625" style="136" customWidth="1"/>
    <col min="4630" max="4630" width="16" style="136" customWidth="1"/>
    <col min="4631" max="4631" width="15.85546875" style="136" customWidth="1"/>
    <col min="4632" max="4632" width="16.140625" style="136" customWidth="1"/>
    <col min="4633" max="4633" width="15.7109375" style="136" customWidth="1"/>
    <col min="4634" max="4634" width="16.5703125" style="136" customWidth="1"/>
    <col min="4635" max="4635" width="15.5703125" style="136" customWidth="1"/>
    <col min="4636" max="4636" width="14.5703125" style="136" customWidth="1"/>
    <col min="4637" max="4637" width="17.28515625" style="136" customWidth="1"/>
    <col min="4638" max="4638" width="18.85546875" style="136" customWidth="1"/>
    <col min="4639" max="4864" width="9.140625" style="136"/>
    <col min="4865" max="4865" width="51.28515625" style="136" customWidth="1"/>
    <col min="4866" max="4866" width="18.5703125" style="136" customWidth="1"/>
    <col min="4867" max="4867" width="16.7109375" style="136" customWidth="1"/>
    <col min="4868" max="4868" width="15.85546875" style="136" customWidth="1"/>
    <col min="4869" max="4869" width="17.7109375" style="136" customWidth="1"/>
    <col min="4870" max="4870" width="20.28515625" style="136" customWidth="1"/>
    <col min="4871" max="4871" width="17.7109375" style="136" customWidth="1"/>
    <col min="4872" max="4872" width="18.85546875" style="136" customWidth="1"/>
    <col min="4873" max="4873" width="17" style="136" customWidth="1"/>
    <col min="4874" max="4874" width="16.7109375" style="136" customWidth="1"/>
    <col min="4875" max="4875" width="16" style="136" customWidth="1"/>
    <col min="4876" max="4876" width="15.85546875" style="136" customWidth="1"/>
    <col min="4877" max="4877" width="16.28515625" style="136" customWidth="1"/>
    <col min="4878" max="4878" width="15.85546875" style="136" customWidth="1"/>
    <col min="4879" max="4879" width="16.140625" style="136" customWidth="1"/>
    <col min="4880" max="4880" width="18.28515625" style="136" customWidth="1"/>
    <col min="4881" max="4881" width="15.42578125" style="136" customWidth="1"/>
    <col min="4882" max="4882" width="15" style="136" customWidth="1"/>
    <col min="4883" max="4884" width="15.85546875" style="136" customWidth="1"/>
    <col min="4885" max="4885" width="15.28515625" style="136" customWidth="1"/>
    <col min="4886" max="4886" width="16" style="136" customWidth="1"/>
    <col min="4887" max="4887" width="15.85546875" style="136" customWidth="1"/>
    <col min="4888" max="4888" width="16.140625" style="136" customWidth="1"/>
    <col min="4889" max="4889" width="15.7109375" style="136" customWidth="1"/>
    <col min="4890" max="4890" width="16.5703125" style="136" customWidth="1"/>
    <col min="4891" max="4891" width="15.5703125" style="136" customWidth="1"/>
    <col min="4892" max="4892" width="14.5703125" style="136" customWidth="1"/>
    <col min="4893" max="4893" width="17.28515625" style="136" customWidth="1"/>
    <col min="4894" max="4894" width="18.85546875" style="136" customWidth="1"/>
    <col min="4895" max="5120" width="9.140625" style="136"/>
    <col min="5121" max="5121" width="51.28515625" style="136" customWidth="1"/>
    <col min="5122" max="5122" width="18.5703125" style="136" customWidth="1"/>
    <col min="5123" max="5123" width="16.7109375" style="136" customWidth="1"/>
    <col min="5124" max="5124" width="15.85546875" style="136" customWidth="1"/>
    <col min="5125" max="5125" width="17.7109375" style="136" customWidth="1"/>
    <col min="5126" max="5126" width="20.28515625" style="136" customWidth="1"/>
    <col min="5127" max="5127" width="17.7109375" style="136" customWidth="1"/>
    <col min="5128" max="5128" width="18.85546875" style="136" customWidth="1"/>
    <col min="5129" max="5129" width="17" style="136" customWidth="1"/>
    <col min="5130" max="5130" width="16.7109375" style="136" customWidth="1"/>
    <col min="5131" max="5131" width="16" style="136" customWidth="1"/>
    <col min="5132" max="5132" width="15.85546875" style="136" customWidth="1"/>
    <col min="5133" max="5133" width="16.28515625" style="136" customWidth="1"/>
    <col min="5134" max="5134" width="15.85546875" style="136" customWidth="1"/>
    <col min="5135" max="5135" width="16.140625" style="136" customWidth="1"/>
    <col min="5136" max="5136" width="18.28515625" style="136" customWidth="1"/>
    <col min="5137" max="5137" width="15.42578125" style="136" customWidth="1"/>
    <col min="5138" max="5138" width="15" style="136" customWidth="1"/>
    <col min="5139" max="5140" width="15.85546875" style="136" customWidth="1"/>
    <col min="5141" max="5141" width="15.28515625" style="136" customWidth="1"/>
    <col min="5142" max="5142" width="16" style="136" customWidth="1"/>
    <col min="5143" max="5143" width="15.85546875" style="136" customWidth="1"/>
    <col min="5144" max="5144" width="16.140625" style="136" customWidth="1"/>
    <col min="5145" max="5145" width="15.7109375" style="136" customWidth="1"/>
    <col min="5146" max="5146" width="16.5703125" style="136" customWidth="1"/>
    <col min="5147" max="5147" width="15.5703125" style="136" customWidth="1"/>
    <col min="5148" max="5148" width="14.5703125" style="136" customWidth="1"/>
    <col min="5149" max="5149" width="17.28515625" style="136" customWidth="1"/>
    <col min="5150" max="5150" width="18.85546875" style="136" customWidth="1"/>
    <col min="5151" max="5376" width="9.140625" style="136"/>
    <col min="5377" max="5377" width="51.28515625" style="136" customWidth="1"/>
    <col min="5378" max="5378" width="18.5703125" style="136" customWidth="1"/>
    <col min="5379" max="5379" width="16.7109375" style="136" customWidth="1"/>
    <col min="5380" max="5380" width="15.85546875" style="136" customWidth="1"/>
    <col min="5381" max="5381" width="17.7109375" style="136" customWidth="1"/>
    <col min="5382" max="5382" width="20.28515625" style="136" customWidth="1"/>
    <col min="5383" max="5383" width="17.7109375" style="136" customWidth="1"/>
    <col min="5384" max="5384" width="18.85546875" style="136" customWidth="1"/>
    <col min="5385" max="5385" width="17" style="136" customWidth="1"/>
    <col min="5386" max="5386" width="16.7109375" style="136" customWidth="1"/>
    <col min="5387" max="5387" width="16" style="136" customWidth="1"/>
    <col min="5388" max="5388" width="15.85546875" style="136" customWidth="1"/>
    <col min="5389" max="5389" width="16.28515625" style="136" customWidth="1"/>
    <col min="5390" max="5390" width="15.85546875" style="136" customWidth="1"/>
    <col min="5391" max="5391" width="16.140625" style="136" customWidth="1"/>
    <col min="5392" max="5392" width="18.28515625" style="136" customWidth="1"/>
    <col min="5393" max="5393" width="15.42578125" style="136" customWidth="1"/>
    <col min="5394" max="5394" width="15" style="136" customWidth="1"/>
    <col min="5395" max="5396" width="15.85546875" style="136" customWidth="1"/>
    <col min="5397" max="5397" width="15.28515625" style="136" customWidth="1"/>
    <col min="5398" max="5398" width="16" style="136" customWidth="1"/>
    <col min="5399" max="5399" width="15.85546875" style="136" customWidth="1"/>
    <col min="5400" max="5400" width="16.140625" style="136" customWidth="1"/>
    <col min="5401" max="5401" width="15.7109375" style="136" customWidth="1"/>
    <col min="5402" max="5402" width="16.5703125" style="136" customWidth="1"/>
    <col min="5403" max="5403" width="15.5703125" style="136" customWidth="1"/>
    <col min="5404" max="5404" width="14.5703125" style="136" customWidth="1"/>
    <col min="5405" max="5405" width="17.28515625" style="136" customWidth="1"/>
    <col min="5406" max="5406" width="18.85546875" style="136" customWidth="1"/>
    <col min="5407" max="5632" width="9.140625" style="136"/>
    <col min="5633" max="5633" width="51.28515625" style="136" customWidth="1"/>
    <col min="5634" max="5634" width="18.5703125" style="136" customWidth="1"/>
    <col min="5635" max="5635" width="16.7109375" style="136" customWidth="1"/>
    <col min="5636" max="5636" width="15.85546875" style="136" customWidth="1"/>
    <col min="5637" max="5637" width="17.7109375" style="136" customWidth="1"/>
    <col min="5638" max="5638" width="20.28515625" style="136" customWidth="1"/>
    <col min="5639" max="5639" width="17.7109375" style="136" customWidth="1"/>
    <col min="5640" max="5640" width="18.85546875" style="136" customWidth="1"/>
    <col min="5641" max="5641" width="17" style="136" customWidth="1"/>
    <col min="5642" max="5642" width="16.7109375" style="136" customWidth="1"/>
    <col min="5643" max="5643" width="16" style="136" customWidth="1"/>
    <col min="5644" max="5644" width="15.85546875" style="136" customWidth="1"/>
    <col min="5645" max="5645" width="16.28515625" style="136" customWidth="1"/>
    <col min="5646" max="5646" width="15.85546875" style="136" customWidth="1"/>
    <col min="5647" max="5647" width="16.140625" style="136" customWidth="1"/>
    <col min="5648" max="5648" width="18.28515625" style="136" customWidth="1"/>
    <col min="5649" max="5649" width="15.42578125" style="136" customWidth="1"/>
    <col min="5650" max="5650" width="15" style="136" customWidth="1"/>
    <col min="5651" max="5652" width="15.85546875" style="136" customWidth="1"/>
    <col min="5653" max="5653" width="15.28515625" style="136" customWidth="1"/>
    <col min="5654" max="5654" width="16" style="136" customWidth="1"/>
    <col min="5655" max="5655" width="15.85546875" style="136" customWidth="1"/>
    <col min="5656" max="5656" width="16.140625" style="136" customWidth="1"/>
    <col min="5657" max="5657" width="15.7109375" style="136" customWidth="1"/>
    <col min="5658" max="5658" width="16.5703125" style="136" customWidth="1"/>
    <col min="5659" max="5659" width="15.5703125" style="136" customWidth="1"/>
    <col min="5660" max="5660" width="14.5703125" style="136" customWidth="1"/>
    <col min="5661" max="5661" width="17.28515625" style="136" customWidth="1"/>
    <col min="5662" max="5662" width="18.85546875" style="136" customWidth="1"/>
    <col min="5663" max="5888" width="9.140625" style="136"/>
    <col min="5889" max="5889" width="51.28515625" style="136" customWidth="1"/>
    <col min="5890" max="5890" width="18.5703125" style="136" customWidth="1"/>
    <col min="5891" max="5891" width="16.7109375" style="136" customWidth="1"/>
    <col min="5892" max="5892" width="15.85546875" style="136" customWidth="1"/>
    <col min="5893" max="5893" width="17.7109375" style="136" customWidth="1"/>
    <col min="5894" max="5894" width="20.28515625" style="136" customWidth="1"/>
    <col min="5895" max="5895" width="17.7109375" style="136" customWidth="1"/>
    <col min="5896" max="5896" width="18.85546875" style="136" customWidth="1"/>
    <col min="5897" max="5897" width="17" style="136" customWidth="1"/>
    <col min="5898" max="5898" width="16.7109375" style="136" customWidth="1"/>
    <col min="5899" max="5899" width="16" style="136" customWidth="1"/>
    <col min="5900" max="5900" width="15.85546875" style="136" customWidth="1"/>
    <col min="5901" max="5901" width="16.28515625" style="136" customWidth="1"/>
    <col min="5902" max="5902" width="15.85546875" style="136" customWidth="1"/>
    <col min="5903" max="5903" width="16.140625" style="136" customWidth="1"/>
    <col min="5904" max="5904" width="18.28515625" style="136" customWidth="1"/>
    <col min="5905" max="5905" width="15.42578125" style="136" customWidth="1"/>
    <col min="5906" max="5906" width="15" style="136" customWidth="1"/>
    <col min="5907" max="5908" width="15.85546875" style="136" customWidth="1"/>
    <col min="5909" max="5909" width="15.28515625" style="136" customWidth="1"/>
    <col min="5910" max="5910" width="16" style="136" customWidth="1"/>
    <col min="5911" max="5911" width="15.85546875" style="136" customWidth="1"/>
    <col min="5912" max="5912" width="16.140625" style="136" customWidth="1"/>
    <col min="5913" max="5913" width="15.7109375" style="136" customWidth="1"/>
    <col min="5914" max="5914" width="16.5703125" style="136" customWidth="1"/>
    <col min="5915" max="5915" width="15.5703125" style="136" customWidth="1"/>
    <col min="5916" max="5916" width="14.5703125" style="136" customWidth="1"/>
    <col min="5917" max="5917" width="17.28515625" style="136" customWidth="1"/>
    <col min="5918" max="5918" width="18.85546875" style="136" customWidth="1"/>
    <col min="5919" max="6144" width="9.140625" style="136"/>
    <col min="6145" max="6145" width="51.28515625" style="136" customWidth="1"/>
    <col min="6146" max="6146" width="18.5703125" style="136" customWidth="1"/>
    <col min="6147" max="6147" width="16.7109375" style="136" customWidth="1"/>
    <col min="6148" max="6148" width="15.85546875" style="136" customWidth="1"/>
    <col min="6149" max="6149" width="17.7109375" style="136" customWidth="1"/>
    <col min="6150" max="6150" width="20.28515625" style="136" customWidth="1"/>
    <col min="6151" max="6151" width="17.7109375" style="136" customWidth="1"/>
    <col min="6152" max="6152" width="18.85546875" style="136" customWidth="1"/>
    <col min="6153" max="6153" width="17" style="136" customWidth="1"/>
    <col min="6154" max="6154" width="16.7109375" style="136" customWidth="1"/>
    <col min="6155" max="6155" width="16" style="136" customWidth="1"/>
    <col min="6156" max="6156" width="15.85546875" style="136" customWidth="1"/>
    <col min="6157" max="6157" width="16.28515625" style="136" customWidth="1"/>
    <col min="6158" max="6158" width="15.85546875" style="136" customWidth="1"/>
    <col min="6159" max="6159" width="16.140625" style="136" customWidth="1"/>
    <col min="6160" max="6160" width="18.28515625" style="136" customWidth="1"/>
    <col min="6161" max="6161" width="15.42578125" style="136" customWidth="1"/>
    <col min="6162" max="6162" width="15" style="136" customWidth="1"/>
    <col min="6163" max="6164" width="15.85546875" style="136" customWidth="1"/>
    <col min="6165" max="6165" width="15.28515625" style="136" customWidth="1"/>
    <col min="6166" max="6166" width="16" style="136" customWidth="1"/>
    <col min="6167" max="6167" width="15.85546875" style="136" customWidth="1"/>
    <col min="6168" max="6168" width="16.140625" style="136" customWidth="1"/>
    <col min="6169" max="6169" width="15.7109375" style="136" customWidth="1"/>
    <col min="6170" max="6170" width="16.5703125" style="136" customWidth="1"/>
    <col min="6171" max="6171" width="15.5703125" style="136" customWidth="1"/>
    <col min="6172" max="6172" width="14.5703125" style="136" customWidth="1"/>
    <col min="6173" max="6173" width="17.28515625" style="136" customWidth="1"/>
    <col min="6174" max="6174" width="18.85546875" style="136" customWidth="1"/>
    <col min="6175" max="6400" width="9.140625" style="136"/>
    <col min="6401" max="6401" width="51.28515625" style="136" customWidth="1"/>
    <col min="6402" max="6402" width="18.5703125" style="136" customWidth="1"/>
    <col min="6403" max="6403" width="16.7109375" style="136" customWidth="1"/>
    <col min="6404" max="6404" width="15.85546875" style="136" customWidth="1"/>
    <col min="6405" max="6405" width="17.7109375" style="136" customWidth="1"/>
    <col min="6406" max="6406" width="20.28515625" style="136" customWidth="1"/>
    <col min="6407" max="6407" width="17.7109375" style="136" customWidth="1"/>
    <col min="6408" max="6408" width="18.85546875" style="136" customWidth="1"/>
    <col min="6409" max="6409" width="17" style="136" customWidth="1"/>
    <col min="6410" max="6410" width="16.7109375" style="136" customWidth="1"/>
    <col min="6411" max="6411" width="16" style="136" customWidth="1"/>
    <col min="6412" max="6412" width="15.85546875" style="136" customWidth="1"/>
    <col min="6413" max="6413" width="16.28515625" style="136" customWidth="1"/>
    <col min="6414" max="6414" width="15.85546875" style="136" customWidth="1"/>
    <col min="6415" max="6415" width="16.140625" style="136" customWidth="1"/>
    <col min="6416" max="6416" width="18.28515625" style="136" customWidth="1"/>
    <col min="6417" max="6417" width="15.42578125" style="136" customWidth="1"/>
    <col min="6418" max="6418" width="15" style="136" customWidth="1"/>
    <col min="6419" max="6420" width="15.85546875" style="136" customWidth="1"/>
    <col min="6421" max="6421" width="15.28515625" style="136" customWidth="1"/>
    <col min="6422" max="6422" width="16" style="136" customWidth="1"/>
    <col min="6423" max="6423" width="15.85546875" style="136" customWidth="1"/>
    <col min="6424" max="6424" width="16.140625" style="136" customWidth="1"/>
    <col min="6425" max="6425" width="15.7109375" style="136" customWidth="1"/>
    <col min="6426" max="6426" width="16.5703125" style="136" customWidth="1"/>
    <col min="6427" max="6427" width="15.5703125" style="136" customWidth="1"/>
    <col min="6428" max="6428" width="14.5703125" style="136" customWidth="1"/>
    <col min="6429" max="6429" width="17.28515625" style="136" customWidth="1"/>
    <col min="6430" max="6430" width="18.85546875" style="136" customWidth="1"/>
    <col min="6431" max="6656" width="9.140625" style="136"/>
    <col min="6657" max="6657" width="51.28515625" style="136" customWidth="1"/>
    <col min="6658" max="6658" width="18.5703125" style="136" customWidth="1"/>
    <col min="6659" max="6659" width="16.7109375" style="136" customWidth="1"/>
    <col min="6660" max="6660" width="15.85546875" style="136" customWidth="1"/>
    <col min="6661" max="6661" width="17.7109375" style="136" customWidth="1"/>
    <col min="6662" max="6662" width="20.28515625" style="136" customWidth="1"/>
    <col min="6663" max="6663" width="17.7109375" style="136" customWidth="1"/>
    <col min="6664" max="6664" width="18.85546875" style="136" customWidth="1"/>
    <col min="6665" max="6665" width="17" style="136" customWidth="1"/>
    <col min="6666" max="6666" width="16.7109375" style="136" customWidth="1"/>
    <col min="6667" max="6667" width="16" style="136" customWidth="1"/>
    <col min="6668" max="6668" width="15.85546875" style="136" customWidth="1"/>
    <col min="6669" max="6669" width="16.28515625" style="136" customWidth="1"/>
    <col min="6670" max="6670" width="15.85546875" style="136" customWidth="1"/>
    <col min="6671" max="6671" width="16.140625" style="136" customWidth="1"/>
    <col min="6672" max="6672" width="18.28515625" style="136" customWidth="1"/>
    <col min="6673" max="6673" width="15.42578125" style="136" customWidth="1"/>
    <col min="6674" max="6674" width="15" style="136" customWidth="1"/>
    <col min="6675" max="6676" width="15.85546875" style="136" customWidth="1"/>
    <col min="6677" max="6677" width="15.28515625" style="136" customWidth="1"/>
    <col min="6678" max="6678" width="16" style="136" customWidth="1"/>
    <col min="6679" max="6679" width="15.85546875" style="136" customWidth="1"/>
    <col min="6680" max="6680" width="16.140625" style="136" customWidth="1"/>
    <col min="6681" max="6681" width="15.7109375" style="136" customWidth="1"/>
    <col min="6682" max="6682" width="16.5703125" style="136" customWidth="1"/>
    <col min="6683" max="6683" width="15.5703125" style="136" customWidth="1"/>
    <col min="6684" max="6684" width="14.5703125" style="136" customWidth="1"/>
    <col min="6685" max="6685" width="17.28515625" style="136" customWidth="1"/>
    <col min="6686" max="6686" width="18.85546875" style="136" customWidth="1"/>
    <col min="6687" max="6912" width="9.140625" style="136"/>
    <col min="6913" max="6913" width="51.28515625" style="136" customWidth="1"/>
    <col min="6914" max="6914" width="18.5703125" style="136" customWidth="1"/>
    <col min="6915" max="6915" width="16.7109375" style="136" customWidth="1"/>
    <col min="6916" max="6916" width="15.85546875" style="136" customWidth="1"/>
    <col min="6917" max="6917" width="17.7109375" style="136" customWidth="1"/>
    <col min="6918" max="6918" width="20.28515625" style="136" customWidth="1"/>
    <col min="6919" max="6919" width="17.7109375" style="136" customWidth="1"/>
    <col min="6920" max="6920" width="18.85546875" style="136" customWidth="1"/>
    <col min="6921" max="6921" width="17" style="136" customWidth="1"/>
    <col min="6922" max="6922" width="16.7109375" style="136" customWidth="1"/>
    <col min="6923" max="6923" width="16" style="136" customWidth="1"/>
    <col min="6924" max="6924" width="15.85546875" style="136" customWidth="1"/>
    <col min="6925" max="6925" width="16.28515625" style="136" customWidth="1"/>
    <col min="6926" max="6926" width="15.85546875" style="136" customWidth="1"/>
    <col min="6927" max="6927" width="16.140625" style="136" customWidth="1"/>
    <col min="6928" max="6928" width="18.28515625" style="136" customWidth="1"/>
    <col min="6929" max="6929" width="15.42578125" style="136" customWidth="1"/>
    <col min="6930" max="6930" width="15" style="136" customWidth="1"/>
    <col min="6931" max="6932" width="15.85546875" style="136" customWidth="1"/>
    <col min="6933" max="6933" width="15.28515625" style="136" customWidth="1"/>
    <col min="6934" max="6934" width="16" style="136" customWidth="1"/>
    <col min="6935" max="6935" width="15.85546875" style="136" customWidth="1"/>
    <col min="6936" max="6936" width="16.140625" style="136" customWidth="1"/>
    <col min="6937" max="6937" width="15.7109375" style="136" customWidth="1"/>
    <col min="6938" max="6938" width="16.5703125" style="136" customWidth="1"/>
    <col min="6939" max="6939" width="15.5703125" style="136" customWidth="1"/>
    <col min="6940" max="6940" width="14.5703125" style="136" customWidth="1"/>
    <col min="6941" max="6941" width="17.28515625" style="136" customWidth="1"/>
    <col min="6942" max="6942" width="18.85546875" style="136" customWidth="1"/>
    <col min="6943" max="7168" width="9.140625" style="136"/>
    <col min="7169" max="7169" width="51.28515625" style="136" customWidth="1"/>
    <col min="7170" max="7170" width="18.5703125" style="136" customWidth="1"/>
    <col min="7171" max="7171" width="16.7109375" style="136" customWidth="1"/>
    <col min="7172" max="7172" width="15.85546875" style="136" customWidth="1"/>
    <col min="7173" max="7173" width="17.7109375" style="136" customWidth="1"/>
    <col min="7174" max="7174" width="20.28515625" style="136" customWidth="1"/>
    <col min="7175" max="7175" width="17.7109375" style="136" customWidth="1"/>
    <col min="7176" max="7176" width="18.85546875" style="136" customWidth="1"/>
    <col min="7177" max="7177" width="17" style="136" customWidth="1"/>
    <col min="7178" max="7178" width="16.7109375" style="136" customWidth="1"/>
    <col min="7179" max="7179" width="16" style="136" customWidth="1"/>
    <col min="7180" max="7180" width="15.85546875" style="136" customWidth="1"/>
    <col min="7181" max="7181" width="16.28515625" style="136" customWidth="1"/>
    <col min="7182" max="7182" width="15.85546875" style="136" customWidth="1"/>
    <col min="7183" max="7183" width="16.140625" style="136" customWidth="1"/>
    <col min="7184" max="7184" width="18.28515625" style="136" customWidth="1"/>
    <col min="7185" max="7185" width="15.42578125" style="136" customWidth="1"/>
    <col min="7186" max="7186" width="15" style="136" customWidth="1"/>
    <col min="7187" max="7188" width="15.85546875" style="136" customWidth="1"/>
    <col min="7189" max="7189" width="15.28515625" style="136" customWidth="1"/>
    <col min="7190" max="7190" width="16" style="136" customWidth="1"/>
    <col min="7191" max="7191" width="15.85546875" style="136" customWidth="1"/>
    <col min="7192" max="7192" width="16.140625" style="136" customWidth="1"/>
    <col min="7193" max="7193" width="15.7109375" style="136" customWidth="1"/>
    <col min="7194" max="7194" width="16.5703125" style="136" customWidth="1"/>
    <col min="7195" max="7195" width="15.5703125" style="136" customWidth="1"/>
    <col min="7196" max="7196" width="14.5703125" style="136" customWidth="1"/>
    <col min="7197" max="7197" width="17.28515625" style="136" customWidth="1"/>
    <col min="7198" max="7198" width="18.85546875" style="136" customWidth="1"/>
    <col min="7199" max="7424" width="9.140625" style="136"/>
    <col min="7425" max="7425" width="51.28515625" style="136" customWidth="1"/>
    <col min="7426" max="7426" width="18.5703125" style="136" customWidth="1"/>
    <col min="7427" max="7427" width="16.7109375" style="136" customWidth="1"/>
    <col min="7428" max="7428" width="15.85546875" style="136" customWidth="1"/>
    <col min="7429" max="7429" width="17.7109375" style="136" customWidth="1"/>
    <col min="7430" max="7430" width="20.28515625" style="136" customWidth="1"/>
    <col min="7431" max="7431" width="17.7109375" style="136" customWidth="1"/>
    <col min="7432" max="7432" width="18.85546875" style="136" customWidth="1"/>
    <col min="7433" max="7433" width="17" style="136" customWidth="1"/>
    <col min="7434" max="7434" width="16.7109375" style="136" customWidth="1"/>
    <col min="7435" max="7435" width="16" style="136" customWidth="1"/>
    <col min="7436" max="7436" width="15.85546875" style="136" customWidth="1"/>
    <col min="7437" max="7437" width="16.28515625" style="136" customWidth="1"/>
    <col min="7438" max="7438" width="15.85546875" style="136" customWidth="1"/>
    <col min="7439" max="7439" width="16.140625" style="136" customWidth="1"/>
    <col min="7440" max="7440" width="18.28515625" style="136" customWidth="1"/>
    <col min="7441" max="7441" width="15.42578125" style="136" customWidth="1"/>
    <col min="7442" max="7442" width="15" style="136" customWidth="1"/>
    <col min="7443" max="7444" width="15.85546875" style="136" customWidth="1"/>
    <col min="7445" max="7445" width="15.28515625" style="136" customWidth="1"/>
    <col min="7446" max="7446" width="16" style="136" customWidth="1"/>
    <col min="7447" max="7447" width="15.85546875" style="136" customWidth="1"/>
    <col min="7448" max="7448" width="16.140625" style="136" customWidth="1"/>
    <col min="7449" max="7449" width="15.7109375" style="136" customWidth="1"/>
    <col min="7450" max="7450" width="16.5703125" style="136" customWidth="1"/>
    <col min="7451" max="7451" width="15.5703125" style="136" customWidth="1"/>
    <col min="7452" max="7452" width="14.5703125" style="136" customWidth="1"/>
    <col min="7453" max="7453" width="17.28515625" style="136" customWidth="1"/>
    <col min="7454" max="7454" width="18.85546875" style="136" customWidth="1"/>
    <col min="7455" max="7680" width="9.140625" style="136"/>
    <col min="7681" max="7681" width="51.28515625" style="136" customWidth="1"/>
    <col min="7682" max="7682" width="18.5703125" style="136" customWidth="1"/>
    <col min="7683" max="7683" width="16.7109375" style="136" customWidth="1"/>
    <col min="7684" max="7684" width="15.85546875" style="136" customWidth="1"/>
    <col min="7685" max="7685" width="17.7109375" style="136" customWidth="1"/>
    <col min="7686" max="7686" width="20.28515625" style="136" customWidth="1"/>
    <col min="7687" max="7687" width="17.7109375" style="136" customWidth="1"/>
    <col min="7688" max="7688" width="18.85546875" style="136" customWidth="1"/>
    <col min="7689" max="7689" width="17" style="136" customWidth="1"/>
    <col min="7690" max="7690" width="16.7109375" style="136" customWidth="1"/>
    <col min="7691" max="7691" width="16" style="136" customWidth="1"/>
    <col min="7692" max="7692" width="15.85546875" style="136" customWidth="1"/>
    <col min="7693" max="7693" width="16.28515625" style="136" customWidth="1"/>
    <col min="7694" max="7694" width="15.85546875" style="136" customWidth="1"/>
    <col min="7695" max="7695" width="16.140625" style="136" customWidth="1"/>
    <col min="7696" max="7696" width="18.28515625" style="136" customWidth="1"/>
    <col min="7697" max="7697" width="15.42578125" style="136" customWidth="1"/>
    <col min="7698" max="7698" width="15" style="136" customWidth="1"/>
    <col min="7699" max="7700" width="15.85546875" style="136" customWidth="1"/>
    <col min="7701" max="7701" width="15.28515625" style="136" customWidth="1"/>
    <col min="7702" max="7702" width="16" style="136" customWidth="1"/>
    <col min="7703" max="7703" width="15.85546875" style="136" customWidth="1"/>
    <col min="7704" max="7704" width="16.140625" style="136" customWidth="1"/>
    <col min="7705" max="7705" width="15.7109375" style="136" customWidth="1"/>
    <col min="7706" max="7706" width="16.5703125" style="136" customWidth="1"/>
    <col min="7707" max="7707" width="15.5703125" style="136" customWidth="1"/>
    <col min="7708" max="7708" width="14.5703125" style="136" customWidth="1"/>
    <col min="7709" max="7709" width="17.28515625" style="136" customWidth="1"/>
    <col min="7710" max="7710" width="18.85546875" style="136" customWidth="1"/>
    <col min="7711" max="7936" width="9.140625" style="136"/>
    <col min="7937" max="7937" width="51.28515625" style="136" customWidth="1"/>
    <col min="7938" max="7938" width="18.5703125" style="136" customWidth="1"/>
    <col min="7939" max="7939" width="16.7109375" style="136" customWidth="1"/>
    <col min="7940" max="7940" width="15.85546875" style="136" customWidth="1"/>
    <col min="7941" max="7941" width="17.7109375" style="136" customWidth="1"/>
    <col min="7942" max="7942" width="20.28515625" style="136" customWidth="1"/>
    <col min="7943" max="7943" width="17.7109375" style="136" customWidth="1"/>
    <col min="7944" max="7944" width="18.85546875" style="136" customWidth="1"/>
    <col min="7945" max="7945" width="17" style="136" customWidth="1"/>
    <col min="7946" max="7946" width="16.7109375" style="136" customWidth="1"/>
    <col min="7947" max="7947" width="16" style="136" customWidth="1"/>
    <col min="7948" max="7948" width="15.85546875" style="136" customWidth="1"/>
    <col min="7949" max="7949" width="16.28515625" style="136" customWidth="1"/>
    <col min="7950" max="7950" width="15.85546875" style="136" customWidth="1"/>
    <col min="7951" max="7951" width="16.140625" style="136" customWidth="1"/>
    <col min="7952" max="7952" width="18.28515625" style="136" customWidth="1"/>
    <col min="7953" max="7953" width="15.42578125" style="136" customWidth="1"/>
    <col min="7954" max="7954" width="15" style="136" customWidth="1"/>
    <col min="7955" max="7956" width="15.85546875" style="136" customWidth="1"/>
    <col min="7957" max="7957" width="15.28515625" style="136" customWidth="1"/>
    <col min="7958" max="7958" width="16" style="136" customWidth="1"/>
    <col min="7959" max="7959" width="15.85546875" style="136" customWidth="1"/>
    <col min="7960" max="7960" width="16.140625" style="136" customWidth="1"/>
    <col min="7961" max="7961" width="15.7109375" style="136" customWidth="1"/>
    <col min="7962" max="7962" width="16.5703125" style="136" customWidth="1"/>
    <col min="7963" max="7963" width="15.5703125" style="136" customWidth="1"/>
    <col min="7964" max="7964" width="14.5703125" style="136" customWidth="1"/>
    <col min="7965" max="7965" width="17.28515625" style="136" customWidth="1"/>
    <col min="7966" max="7966" width="18.85546875" style="136" customWidth="1"/>
    <col min="7967" max="8192" width="9.140625" style="136"/>
    <col min="8193" max="8193" width="51.28515625" style="136" customWidth="1"/>
    <col min="8194" max="8194" width="18.5703125" style="136" customWidth="1"/>
    <col min="8195" max="8195" width="16.7109375" style="136" customWidth="1"/>
    <col min="8196" max="8196" width="15.85546875" style="136" customWidth="1"/>
    <col min="8197" max="8197" width="17.7109375" style="136" customWidth="1"/>
    <col min="8198" max="8198" width="20.28515625" style="136" customWidth="1"/>
    <col min="8199" max="8199" width="17.7109375" style="136" customWidth="1"/>
    <col min="8200" max="8200" width="18.85546875" style="136" customWidth="1"/>
    <col min="8201" max="8201" width="17" style="136" customWidth="1"/>
    <col min="8202" max="8202" width="16.7109375" style="136" customWidth="1"/>
    <col min="8203" max="8203" width="16" style="136" customWidth="1"/>
    <col min="8204" max="8204" width="15.85546875" style="136" customWidth="1"/>
    <col min="8205" max="8205" width="16.28515625" style="136" customWidth="1"/>
    <col min="8206" max="8206" width="15.85546875" style="136" customWidth="1"/>
    <col min="8207" max="8207" width="16.140625" style="136" customWidth="1"/>
    <col min="8208" max="8208" width="18.28515625" style="136" customWidth="1"/>
    <col min="8209" max="8209" width="15.42578125" style="136" customWidth="1"/>
    <col min="8210" max="8210" width="15" style="136" customWidth="1"/>
    <col min="8211" max="8212" width="15.85546875" style="136" customWidth="1"/>
    <col min="8213" max="8213" width="15.28515625" style="136" customWidth="1"/>
    <col min="8214" max="8214" width="16" style="136" customWidth="1"/>
    <col min="8215" max="8215" width="15.85546875" style="136" customWidth="1"/>
    <col min="8216" max="8216" width="16.140625" style="136" customWidth="1"/>
    <col min="8217" max="8217" width="15.7109375" style="136" customWidth="1"/>
    <col min="8218" max="8218" width="16.5703125" style="136" customWidth="1"/>
    <col min="8219" max="8219" width="15.5703125" style="136" customWidth="1"/>
    <col min="8220" max="8220" width="14.5703125" style="136" customWidth="1"/>
    <col min="8221" max="8221" width="17.28515625" style="136" customWidth="1"/>
    <col min="8222" max="8222" width="18.85546875" style="136" customWidth="1"/>
    <col min="8223" max="8448" width="9.140625" style="136"/>
    <col min="8449" max="8449" width="51.28515625" style="136" customWidth="1"/>
    <col min="8450" max="8450" width="18.5703125" style="136" customWidth="1"/>
    <col min="8451" max="8451" width="16.7109375" style="136" customWidth="1"/>
    <col min="8452" max="8452" width="15.85546875" style="136" customWidth="1"/>
    <col min="8453" max="8453" width="17.7109375" style="136" customWidth="1"/>
    <col min="8454" max="8454" width="20.28515625" style="136" customWidth="1"/>
    <col min="8455" max="8455" width="17.7109375" style="136" customWidth="1"/>
    <col min="8456" max="8456" width="18.85546875" style="136" customWidth="1"/>
    <col min="8457" max="8457" width="17" style="136" customWidth="1"/>
    <col min="8458" max="8458" width="16.7109375" style="136" customWidth="1"/>
    <col min="8459" max="8459" width="16" style="136" customWidth="1"/>
    <col min="8460" max="8460" width="15.85546875" style="136" customWidth="1"/>
    <col min="8461" max="8461" width="16.28515625" style="136" customWidth="1"/>
    <col min="8462" max="8462" width="15.85546875" style="136" customWidth="1"/>
    <col min="8463" max="8463" width="16.140625" style="136" customWidth="1"/>
    <col min="8464" max="8464" width="18.28515625" style="136" customWidth="1"/>
    <col min="8465" max="8465" width="15.42578125" style="136" customWidth="1"/>
    <col min="8466" max="8466" width="15" style="136" customWidth="1"/>
    <col min="8467" max="8468" width="15.85546875" style="136" customWidth="1"/>
    <col min="8469" max="8469" width="15.28515625" style="136" customWidth="1"/>
    <col min="8470" max="8470" width="16" style="136" customWidth="1"/>
    <col min="8471" max="8471" width="15.85546875" style="136" customWidth="1"/>
    <col min="8472" max="8472" width="16.140625" style="136" customWidth="1"/>
    <col min="8473" max="8473" width="15.7109375" style="136" customWidth="1"/>
    <col min="8474" max="8474" width="16.5703125" style="136" customWidth="1"/>
    <col min="8475" max="8475" width="15.5703125" style="136" customWidth="1"/>
    <col min="8476" max="8476" width="14.5703125" style="136" customWidth="1"/>
    <col min="8477" max="8477" width="17.28515625" style="136" customWidth="1"/>
    <col min="8478" max="8478" width="18.85546875" style="136" customWidth="1"/>
    <col min="8479" max="8704" width="9.140625" style="136"/>
    <col min="8705" max="8705" width="51.28515625" style="136" customWidth="1"/>
    <col min="8706" max="8706" width="18.5703125" style="136" customWidth="1"/>
    <col min="8707" max="8707" width="16.7109375" style="136" customWidth="1"/>
    <col min="8708" max="8708" width="15.85546875" style="136" customWidth="1"/>
    <col min="8709" max="8709" width="17.7109375" style="136" customWidth="1"/>
    <col min="8710" max="8710" width="20.28515625" style="136" customWidth="1"/>
    <col min="8711" max="8711" width="17.7109375" style="136" customWidth="1"/>
    <col min="8712" max="8712" width="18.85546875" style="136" customWidth="1"/>
    <col min="8713" max="8713" width="17" style="136" customWidth="1"/>
    <col min="8714" max="8714" width="16.7109375" style="136" customWidth="1"/>
    <col min="8715" max="8715" width="16" style="136" customWidth="1"/>
    <col min="8716" max="8716" width="15.85546875" style="136" customWidth="1"/>
    <col min="8717" max="8717" width="16.28515625" style="136" customWidth="1"/>
    <col min="8718" max="8718" width="15.85546875" style="136" customWidth="1"/>
    <col min="8719" max="8719" width="16.140625" style="136" customWidth="1"/>
    <col min="8720" max="8720" width="18.28515625" style="136" customWidth="1"/>
    <col min="8721" max="8721" width="15.42578125" style="136" customWidth="1"/>
    <col min="8722" max="8722" width="15" style="136" customWidth="1"/>
    <col min="8723" max="8724" width="15.85546875" style="136" customWidth="1"/>
    <col min="8725" max="8725" width="15.28515625" style="136" customWidth="1"/>
    <col min="8726" max="8726" width="16" style="136" customWidth="1"/>
    <col min="8727" max="8727" width="15.85546875" style="136" customWidth="1"/>
    <col min="8728" max="8728" width="16.140625" style="136" customWidth="1"/>
    <col min="8729" max="8729" width="15.7109375" style="136" customWidth="1"/>
    <col min="8730" max="8730" width="16.5703125" style="136" customWidth="1"/>
    <col min="8731" max="8731" width="15.5703125" style="136" customWidth="1"/>
    <col min="8732" max="8732" width="14.5703125" style="136" customWidth="1"/>
    <col min="8733" max="8733" width="17.28515625" style="136" customWidth="1"/>
    <col min="8734" max="8734" width="18.85546875" style="136" customWidth="1"/>
    <col min="8735" max="8960" width="9.140625" style="136"/>
    <col min="8961" max="8961" width="51.28515625" style="136" customWidth="1"/>
    <col min="8962" max="8962" width="18.5703125" style="136" customWidth="1"/>
    <col min="8963" max="8963" width="16.7109375" style="136" customWidth="1"/>
    <col min="8964" max="8964" width="15.85546875" style="136" customWidth="1"/>
    <col min="8965" max="8965" width="17.7109375" style="136" customWidth="1"/>
    <col min="8966" max="8966" width="20.28515625" style="136" customWidth="1"/>
    <col min="8967" max="8967" width="17.7109375" style="136" customWidth="1"/>
    <col min="8968" max="8968" width="18.85546875" style="136" customWidth="1"/>
    <col min="8969" max="8969" width="17" style="136" customWidth="1"/>
    <col min="8970" max="8970" width="16.7109375" style="136" customWidth="1"/>
    <col min="8971" max="8971" width="16" style="136" customWidth="1"/>
    <col min="8972" max="8972" width="15.85546875" style="136" customWidth="1"/>
    <col min="8973" max="8973" width="16.28515625" style="136" customWidth="1"/>
    <col min="8974" max="8974" width="15.85546875" style="136" customWidth="1"/>
    <col min="8975" max="8975" width="16.140625" style="136" customWidth="1"/>
    <col min="8976" max="8976" width="18.28515625" style="136" customWidth="1"/>
    <col min="8977" max="8977" width="15.42578125" style="136" customWidth="1"/>
    <col min="8978" max="8978" width="15" style="136" customWidth="1"/>
    <col min="8979" max="8980" width="15.85546875" style="136" customWidth="1"/>
    <col min="8981" max="8981" width="15.28515625" style="136" customWidth="1"/>
    <col min="8982" max="8982" width="16" style="136" customWidth="1"/>
    <col min="8983" max="8983" width="15.85546875" style="136" customWidth="1"/>
    <col min="8984" max="8984" width="16.140625" style="136" customWidth="1"/>
    <col min="8985" max="8985" width="15.7109375" style="136" customWidth="1"/>
    <col min="8986" max="8986" width="16.5703125" style="136" customWidth="1"/>
    <col min="8987" max="8987" width="15.5703125" style="136" customWidth="1"/>
    <col min="8988" max="8988" width="14.5703125" style="136" customWidth="1"/>
    <col min="8989" max="8989" width="17.28515625" style="136" customWidth="1"/>
    <col min="8990" max="8990" width="18.85546875" style="136" customWidth="1"/>
    <col min="8991" max="9216" width="9.140625" style="136"/>
    <col min="9217" max="9217" width="51.28515625" style="136" customWidth="1"/>
    <col min="9218" max="9218" width="18.5703125" style="136" customWidth="1"/>
    <col min="9219" max="9219" width="16.7109375" style="136" customWidth="1"/>
    <col min="9220" max="9220" width="15.85546875" style="136" customWidth="1"/>
    <col min="9221" max="9221" width="17.7109375" style="136" customWidth="1"/>
    <col min="9222" max="9222" width="20.28515625" style="136" customWidth="1"/>
    <col min="9223" max="9223" width="17.7109375" style="136" customWidth="1"/>
    <col min="9224" max="9224" width="18.85546875" style="136" customWidth="1"/>
    <col min="9225" max="9225" width="17" style="136" customWidth="1"/>
    <col min="9226" max="9226" width="16.7109375" style="136" customWidth="1"/>
    <col min="9227" max="9227" width="16" style="136" customWidth="1"/>
    <col min="9228" max="9228" width="15.85546875" style="136" customWidth="1"/>
    <col min="9229" max="9229" width="16.28515625" style="136" customWidth="1"/>
    <col min="9230" max="9230" width="15.85546875" style="136" customWidth="1"/>
    <col min="9231" max="9231" width="16.140625" style="136" customWidth="1"/>
    <col min="9232" max="9232" width="18.28515625" style="136" customWidth="1"/>
    <col min="9233" max="9233" width="15.42578125" style="136" customWidth="1"/>
    <col min="9234" max="9234" width="15" style="136" customWidth="1"/>
    <col min="9235" max="9236" width="15.85546875" style="136" customWidth="1"/>
    <col min="9237" max="9237" width="15.28515625" style="136" customWidth="1"/>
    <col min="9238" max="9238" width="16" style="136" customWidth="1"/>
    <col min="9239" max="9239" width="15.85546875" style="136" customWidth="1"/>
    <col min="9240" max="9240" width="16.140625" style="136" customWidth="1"/>
    <col min="9241" max="9241" width="15.7109375" style="136" customWidth="1"/>
    <col min="9242" max="9242" width="16.5703125" style="136" customWidth="1"/>
    <col min="9243" max="9243" width="15.5703125" style="136" customWidth="1"/>
    <col min="9244" max="9244" width="14.5703125" style="136" customWidth="1"/>
    <col min="9245" max="9245" width="17.28515625" style="136" customWidth="1"/>
    <col min="9246" max="9246" width="18.85546875" style="136" customWidth="1"/>
    <col min="9247" max="9472" width="9.140625" style="136"/>
    <col min="9473" max="9473" width="51.28515625" style="136" customWidth="1"/>
    <col min="9474" max="9474" width="18.5703125" style="136" customWidth="1"/>
    <col min="9475" max="9475" width="16.7109375" style="136" customWidth="1"/>
    <col min="9476" max="9476" width="15.85546875" style="136" customWidth="1"/>
    <col min="9477" max="9477" width="17.7109375" style="136" customWidth="1"/>
    <col min="9478" max="9478" width="20.28515625" style="136" customWidth="1"/>
    <col min="9479" max="9479" width="17.7109375" style="136" customWidth="1"/>
    <col min="9480" max="9480" width="18.85546875" style="136" customWidth="1"/>
    <col min="9481" max="9481" width="17" style="136" customWidth="1"/>
    <col min="9482" max="9482" width="16.7109375" style="136" customWidth="1"/>
    <col min="9483" max="9483" width="16" style="136" customWidth="1"/>
    <col min="9484" max="9484" width="15.85546875" style="136" customWidth="1"/>
    <col min="9485" max="9485" width="16.28515625" style="136" customWidth="1"/>
    <col min="9486" max="9486" width="15.85546875" style="136" customWidth="1"/>
    <col min="9487" max="9487" width="16.140625" style="136" customWidth="1"/>
    <col min="9488" max="9488" width="18.28515625" style="136" customWidth="1"/>
    <col min="9489" max="9489" width="15.42578125" style="136" customWidth="1"/>
    <col min="9490" max="9490" width="15" style="136" customWidth="1"/>
    <col min="9491" max="9492" width="15.85546875" style="136" customWidth="1"/>
    <col min="9493" max="9493" width="15.28515625" style="136" customWidth="1"/>
    <col min="9494" max="9494" width="16" style="136" customWidth="1"/>
    <col min="9495" max="9495" width="15.85546875" style="136" customWidth="1"/>
    <col min="9496" max="9496" width="16.140625" style="136" customWidth="1"/>
    <col min="9497" max="9497" width="15.7109375" style="136" customWidth="1"/>
    <col min="9498" max="9498" width="16.5703125" style="136" customWidth="1"/>
    <col min="9499" max="9499" width="15.5703125" style="136" customWidth="1"/>
    <col min="9500" max="9500" width="14.5703125" style="136" customWidth="1"/>
    <col min="9501" max="9501" width="17.28515625" style="136" customWidth="1"/>
    <col min="9502" max="9502" width="18.85546875" style="136" customWidth="1"/>
    <col min="9503" max="9728" width="9.140625" style="136"/>
    <col min="9729" max="9729" width="51.28515625" style="136" customWidth="1"/>
    <col min="9730" max="9730" width="18.5703125" style="136" customWidth="1"/>
    <col min="9731" max="9731" width="16.7109375" style="136" customWidth="1"/>
    <col min="9732" max="9732" width="15.85546875" style="136" customWidth="1"/>
    <col min="9733" max="9733" width="17.7109375" style="136" customWidth="1"/>
    <col min="9734" max="9734" width="20.28515625" style="136" customWidth="1"/>
    <col min="9735" max="9735" width="17.7109375" style="136" customWidth="1"/>
    <col min="9736" max="9736" width="18.85546875" style="136" customWidth="1"/>
    <col min="9737" max="9737" width="17" style="136" customWidth="1"/>
    <col min="9738" max="9738" width="16.7109375" style="136" customWidth="1"/>
    <col min="9739" max="9739" width="16" style="136" customWidth="1"/>
    <col min="9740" max="9740" width="15.85546875" style="136" customWidth="1"/>
    <col min="9741" max="9741" width="16.28515625" style="136" customWidth="1"/>
    <col min="9742" max="9742" width="15.85546875" style="136" customWidth="1"/>
    <col min="9743" max="9743" width="16.140625" style="136" customWidth="1"/>
    <col min="9744" max="9744" width="18.28515625" style="136" customWidth="1"/>
    <col min="9745" max="9745" width="15.42578125" style="136" customWidth="1"/>
    <col min="9746" max="9746" width="15" style="136" customWidth="1"/>
    <col min="9747" max="9748" width="15.85546875" style="136" customWidth="1"/>
    <col min="9749" max="9749" width="15.28515625" style="136" customWidth="1"/>
    <col min="9750" max="9750" width="16" style="136" customWidth="1"/>
    <col min="9751" max="9751" width="15.85546875" style="136" customWidth="1"/>
    <col min="9752" max="9752" width="16.140625" style="136" customWidth="1"/>
    <col min="9753" max="9753" width="15.7109375" style="136" customWidth="1"/>
    <col min="9754" max="9754" width="16.5703125" style="136" customWidth="1"/>
    <col min="9755" max="9755" width="15.5703125" style="136" customWidth="1"/>
    <col min="9756" max="9756" width="14.5703125" style="136" customWidth="1"/>
    <col min="9757" max="9757" width="17.28515625" style="136" customWidth="1"/>
    <col min="9758" max="9758" width="18.85546875" style="136" customWidth="1"/>
    <col min="9759" max="9984" width="9.140625" style="136"/>
    <col min="9985" max="9985" width="51.28515625" style="136" customWidth="1"/>
    <col min="9986" max="9986" width="18.5703125" style="136" customWidth="1"/>
    <col min="9987" max="9987" width="16.7109375" style="136" customWidth="1"/>
    <col min="9988" max="9988" width="15.85546875" style="136" customWidth="1"/>
    <col min="9989" max="9989" width="17.7109375" style="136" customWidth="1"/>
    <col min="9990" max="9990" width="20.28515625" style="136" customWidth="1"/>
    <col min="9991" max="9991" width="17.7109375" style="136" customWidth="1"/>
    <col min="9992" max="9992" width="18.85546875" style="136" customWidth="1"/>
    <col min="9993" max="9993" width="17" style="136" customWidth="1"/>
    <col min="9994" max="9994" width="16.7109375" style="136" customWidth="1"/>
    <col min="9995" max="9995" width="16" style="136" customWidth="1"/>
    <col min="9996" max="9996" width="15.85546875" style="136" customWidth="1"/>
    <col min="9997" max="9997" width="16.28515625" style="136" customWidth="1"/>
    <col min="9998" max="9998" width="15.85546875" style="136" customWidth="1"/>
    <col min="9999" max="9999" width="16.140625" style="136" customWidth="1"/>
    <col min="10000" max="10000" width="18.28515625" style="136" customWidth="1"/>
    <col min="10001" max="10001" width="15.42578125" style="136" customWidth="1"/>
    <col min="10002" max="10002" width="15" style="136" customWidth="1"/>
    <col min="10003" max="10004" width="15.85546875" style="136" customWidth="1"/>
    <col min="10005" max="10005" width="15.28515625" style="136" customWidth="1"/>
    <col min="10006" max="10006" width="16" style="136" customWidth="1"/>
    <col min="10007" max="10007" width="15.85546875" style="136" customWidth="1"/>
    <col min="10008" max="10008" width="16.140625" style="136" customWidth="1"/>
    <col min="10009" max="10009" width="15.7109375" style="136" customWidth="1"/>
    <col min="10010" max="10010" width="16.5703125" style="136" customWidth="1"/>
    <col min="10011" max="10011" width="15.5703125" style="136" customWidth="1"/>
    <col min="10012" max="10012" width="14.5703125" style="136" customWidth="1"/>
    <col min="10013" max="10013" width="17.28515625" style="136" customWidth="1"/>
    <col min="10014" max="10014" width="18.85546875" style="136" customWidth="1"/>
    <col min="10015" max="10240" width="9.140625" style="136"/>
    <col min="10241" max="10241" width="51.28515625" style="136" customWidth="1"/>
    <col min="10242" max="10242" width="18.5703125" style="136" customWidth="1"/>
    <col min="10243" max="10243" width="16.7109375" style="136" customWidth="1"/>
    <col min="10244" max="10244" width="15.85546875" style="136" customWidth="1"/>
    <col min="10245" max="10245" width="17.7109375" style="136" customWidth="1"/>
    <col min="10246" max="10246" width="20.28515625" style="136" customWidth="1"/>
    <col min="10247" max="10247" width="17.7109375" style="136" customWidth="1"/>
    <col min="10248" max="10248" width="18.85546875" style="136" customWidth="1"/>
    <col min="10249" max="10249" width="17" style="136" customWidth="1"/>
    <col min="10250" max="10250" width="16.7109375" style="136" customWidth="1"/>
    <col min="10251" max="10251" width="16" style="136" customWidth="1"/>
    <col min="10252" max="10252" width="15.85546875" style="136" customWidth="1"/>
    <col min="10253" max="10253" width="16.28515625" style="136" customWidth="1"/>
    <col min="10254" max="10254" width="15.85546875" style="136" customWidth="1"/>
    <col min="10255" max="10255" width="16.140625" style="136" customWidth="1"/>
    <col min="10256" max="10256" width="18.28515625" style="136" customWidth="1"/>
    <col min="10257" max="10257" width="15.42578125" style="136" customWidth="1"/>
    <col min="10258" max="10258" width="15" style="136" customWidth="1"/>
    <col min="10259" max="10260" width="15.85546875" style="136" customWidth="1"/>
    <col min="10261" max="10261" width="15.28515625" style="136" customWidth="1"/>
    <col min="10262" max="10262" width="16" style="136" customWidth="1"/>
    <col min="10263" max="10263" width="15.85546875" style="136" customWidth="1"/>
    <col min="10264" max="10264" width="16.140625" style="136" customWidth="1"/>
    <col min="10265" max="10265" width="15.7109375" style="136" customWidth="1"/>
    <col min="10266" max="10266" width="16.5703125" style="136" customWidth="1"/>
    <col min="10267" max="10267" width="15.5703125" style="136" customWidth="1"/>
    <col min="10268" max="10268" width="14.5703125" style="136" customWidth="1"/>
    <col min="10269" max="10269" width="17.28515625" style="136" customWidth="1"/>
    <col min="10270" max="10270" width="18.85546875" style="136" customWidth="1"/>
    <col min="10271" max="10496" width="9.140625" style="136"/>
    <col min="10497" max="10497" width="51.28515625" style="136" customWidth="1"/>
    <col min="10498" max="10498" width="18.5703125" style="136" customWidth="1"/>
    <col min="10499" max="10499" width="16.7109375" style="136" customWidth="1"/>
    <col min="10500" max="10500" width="15.85546875" style="136" customWidth="1"/>
    <col min="10501" max="10501" width="17.7109375" style="136" customWidth="1"/>
    <col min="10502" max="10502" width="20.28515625" style="136" customWidth="1"/>
    <col min="10503" max="10503" width="17.7109375" style="136" customWidth="1"/>
    <col min="10504" max="10504" width="18.85546875" style="136" customWidth="1"/>
    <col min="10505" max="10505" width="17" style="136" customWidth="1"/>
    <col min="10506" max="10506" width="16.7109375" style="136" customWidth="1"/>
    <col min="10507" max="10507" width="16" style="136" customWidth="1"/>
    <col min="10508" max="10508" width="15.85546875" style="136" customWidth="1"/>
    <col min="10509" max="10509" width="16.28515625" style="136" customWidth="1"/>
    <col min="10510" max="10510" width="15.85546875" style="136" customWidth="1"/>
    <col min="10511" max="10511" width="16.140625" style="136" customWidth="1"/>
    <col min="10512" max="10512" width="18.28515625" style="136" customWidth="1"/>
    <col min="10513" max="10513" width="15.42578125" style="136" customWidth="1"/>
    <col min="10514" max="10514" width="15" style="136" customWidth="1"/>
    <col min="10515" max="10516" width="15.85546875" style="136" customWidth="1"/>
    <col min="10517" max="10517" width="15.28515625" style="136" customWidth="1"/>
    <col min="10518" max="10518" width="16" style="136" customWidth="1"/>
    <col min="10519" max="10519" width="15.85546875" style="136" customWidth="1"/>
    <col min="10520" max="10520" width="16.140625" style="136" customWidth="1"/>
    <col min="10521" max="10521" width="15.7109375" style="136" customWidth="1"/>
    <col min="10522" max="10522" width="16.5703125" style="136" customWidth="1"/>
    <col min="10523" max="10523" width="15.5703125" style="136" customWidth="1"/>
    <col min="10524" max="10524" width="14.5703125" style="136" customWidth="1"/>
    <col min="10525" max="10525" width="17.28515625" style="136" customWidth="1"/>
    <col min="10526" max="10526" width="18.85546875" style="136" customWidth="1"/>
    <col min="10527" max="10752" width="9.140625" style="136"/>
    <col min="10753" max="10753" width="51.28515625" style="136" customWidth="1"/>
    <col min="10754" max="10754" width="18.5703125" style="136" customWidth="1"/>
    <col min="10755" max="10755" width="16.7109375" style="136" customWidth="1"/>
    <col min="10756" max="10756" width="15.85546875" style="136" customWidth="1"/>
    <col min="10757" max="10757" width="17.7109375" style="136" customWidth="1"/>
    <col min="10758" max="10758" width="20.28515625" style="136" customWidth="1"/>
    <col min="10759" max="10759" width="17.7109375" style="136" customWidth="1"/>
    <col min="10760" max="10760" width="18.85546875" style="136" customWidth="1"/>
    <col min="10761" max="10761" width="17" style="136" customWidth="1"/>
    <col min="10762" max="10762" width="16.7109375" style="136" customWidth="1"/>
    <col min="10763" max="10763" width="16" style="136" customWidth="1"/>
    <col min="10764" max="10764" width="15.85546875" style="136" customWidth="1"/>
    <col min="10765" max="10765" width="16.28515625" style="136" customWidth="1"/>
    <col min="10766" max="10766" width="15.85546875" style="136" customWidth="1"/>
    <col min="10767" max="10767" width="16.140625" style="136" customWidth="1"/>
    <col min="10768" max="10768" width="18.28515625" style="136" customWidth="1"/>
    <col min="10769" max="10769" width="15.42578125" style="136" customWidth="1"/>
    <col min="10770" max="10770" width="15" style="136" customWidth="1"/>
    <col min="10771" max="10772" width="15.85546875" style="136" customWidth="1"/>
    <col min="10773" max="10773" width="15.28515625" style="136" customWidth="1"/>
    <col min="10774" max="10774" width="16" style="136" customWidth="1"/>
    <col min="10775" max="10775" width="15.85546875" style="136" customWidth="1"/>
    <col min="10776" max="10776" width="16.140625" style="136" customWidth="1"/>
    <col min="10777" max="10777" width="15.7109375" style="136" customWidth="1"/>
    <col min="10778" max="10778" width="16.5703125" style="136" customWidth="1"/>
    <col min="10779" max="10779" width="15.5703125" style="136" customWidth="1"/>
    <col min="10780" max="10780" width="14.5703125" style="136" customWidth="1"/>
    <col min="10781" max="10781" width="17.28515625" style="136" customWidth="1"/>
    <col min="10782" max="10782" width="18.85546875" style="136" customWidth="1"/>
    <col min="10783" max="11008" width="9.140625" style="136"/>
    <col min="11009" max="11009" width="51.28515625" style="136" customWidth="1"/>
    <col min="11010" max="11010" width="18.5703125" style="136" customWidth="1"/>
    <col min="11011" max="11011" width="16.7109375" style="136" customWidth="1"/>
    <col min="11012" max="11012" width="15.85546875" style="136" customWidth="1"/>
    <col min="11013" max="11013" width="17.7109375" style="136" customWidth="1"/>
    <col min="11014" max="11014" width="20.28515625" style="136" customWidth="1"/>
    <col min="11015" max="11015" width="17.7109375" style="136" customWidth="1"/>
    <col min="11016" max="11016" width="18.85546875" style="136" customWidth="1"/>
    <col min="11017" max="11017" width="17" style="136" customWidth="1"/>
    <col min="11018" max="11018" width="16.7109375" style="136" customWidth="1"/>
    <col min="11019" max="11019" width="16" style="136" customWidth="1"/>
    <col min="11020" max="11020" width="15.85546875" style="136" customWidth="1"/>
    <col min="11021" max="11021" width="16.28515625" style="136" customWidth="1"/>
    <col min="11022" max="11022" width="15.85546875" style="136" customWidth="1"/>
    <col min="11023" max="11023" width="16.140625" style="136" customWidth="1"/>
    <col min="11024" max="11024" width="18.28515625" style="136" customWidth="1"/>
    <col min="11025" max="11025" width="15.42578125" style="136" customWidth="1"/>
    <col min="11026" max="11026" width="15" style="136" customWidth="1"/>
    <col min="11027" max="11028" width="15.85546875" style="136" customWidth="1"/>
    <col min="11029" max="11029" width="15.28515625" style="136" customWidth="1"/>
    <col min="11030" max="11030" width="16" style="136" customWidth="1"/>
    <col min="11031" max="11031" width="15.85546875" style="136" customWidth="1"/>
    <col min="11032" max="11032" width="16.140625" style="136" customWidth="1"/>
    <col min="11033" max="11033" width="15.7109375" style="136" customWidth="1"/>
    <col min="11034" max="11034" width="16.5703125" style="136" customWidth="1"/>
    <col min="11035" max="11035" width="15.5703125" style="136" customWidth="1"/>
    <col min="11036" max="11036" width="14.5703125" style="136" customWidth="1"/>
    <col min="11037" max="11037" width="17.28515625" style="136" customWidth="1"/>
    <col min="11038" max="11038" width="18.85546875" style="136" customWidth="1"/>
    <col min="11039" max="11264" width="9.140625" style="136"/>
    <col min="11265" max="11265" width="51.28515625" style="136" customWidth="1"/>
    <col min="11266" max="11266" width="18.5703125" style="136" customWidth="1"/>
    <col min="11267" max="11267" width="16.7109375" style="136" customWidth="1"/>
    <col min="11268" max="11268" width="15.85546875" style="136" customWidth="1"/>
    <col min="11269" max="11269" width="17.7109375" style="136" customWidth="1"/>
    <col min="11270" max="11270" width="20.28515625" style="136" customWidth="1"/>
    <col min="11271" max="11271" width="17.7109375" style="136" customWidth="1"/>
    <col min="11272" max="11272" width="18.85546875" style="136" customWidth="1"/>
    <col min="11273" max="11273" width="17" style="136" customWidth="1"/>
    <col min="11274" max="11274" width="16.7109375" style="136" customWidth="1"/>
    <col min="11275" max="11275" width="16" style="136" customWidth="1"/>
    <col min="11276" max="11276" width="15.85546875" style="136" customWidth="1"/>
    <col min="11277" max="11277" width="16.28515625" style="136" customWidth="1"/>
    <col min="11278" max="11278" width="15.85546875" style="136" customWidth="1"/>
    <col min="11279" max="11279" width="16.140625" style="136" customWidth="1"/>
    <col min="11280" max="11280" width="18.28515625" style="136" customWidth="1"/>
    <col min="11281" max="11281" width="15.42578125" style="136" customWidth="1"/>
    <col min="11282" max="11282" width="15" style="136" customWidth="1"/>
    <col min="11283" max="11284" width="15.85546875" style="136" customWidth="1"/>
    <col min="11285" max="11285" width="15.28515625" style="136" customWidth="1"/>
    <col min="11286" max="11286" width="16" style="136" customWidth="1"/>
    <col min="11287" max="11287" width="15.85546875" style="136" customWidth="1"/>
    <col min="11288" max="11288" width="16.140625" style="136" customWidth="1"/>
    <col min="11289" max="11289" width="15.7109375" style="136" customWidth="1"/>
    <col min="11290" max="11290" width="16.5703125" style="136" customWidth="1"/>
    <col min="11291" max="11291" width="15.5703125" style="136" customWidth="1"/>
    <col min="11292" max="11292" width="14.5703125" style="136" customWidth="1"/>
    <col min="11293" max="11293" width="17.28515625" style="136" customWidth="1"/>
    <col min="11294" max="11294" width="18.85546875" style="136" customWidth="1"/>
    <col min="11295" max="11520" width="9.140625" style="136"/>
    <col min="11521" max="11521" width="51.28515625" style="136" customWidth="1"/>
    <col min="11522" max="11522" width="18.5703125" style="136" customWidth="1"/>
    <col min="11523" max="11523" width="16.7109375" style="136" customWidth="1"/>
    <col min="11524" max="11524" width="15.85546875" style="136" customWidth="1"/>
    <col min="11525" max="11525" width="17.7109375" style="136" customWidth="1"/>
    <col min="11526" max="11526" width="20.28515625" style="136" customWidth="1"/>
    <col min="11527" max="11527" width="17.7109375" style="136" customWidth="1"/>
    <col min="11528" max="11528" width="18.85546875" style="136" customWidth="1"/>
    <col min="11529" max="11529" width="17" style="136" customWidth="1"/>
    <col min="11530" max="11530" width="16.7109375" style="136" customWidth="1"/>
    <col min="11531" max="11531" width="16" style="136" customWidth="1"/>
    <col min="11532" max="11532" width="15.85546875" style="136" customWidth="1"/>
    <col min="11533" max="11533" width="16.28515625" style="136" customWidth="1"/>
    <col min="11534" max="11534" width="15.85546875" style="136" customWidth="1"/>
    <col min="11535" max="11535" width="16.140625" style="136" customWidth="1"/>
    <col min="11536" max="11536" width="18.28515625" style="136" customWidth="1"/>
    <col min="11537" max="11537" width="15.42578125" style="136" customWidth="1"/>
    <col min="11538" max="11538" width="15" style="136" customWidth="1"/>
    <col min="11539" max="11540" width="15.85546875" style="136" customWidth="1"/>
    <col min="11541" max="11541" width="15.28515625" style="136" customWidth="1"/>
    <col min="11542" max="11542" width="16" style="136" customWidth="1"/>
    <col min="11543" max="11543" width="15.85546875" style="136" customWidth="1"/>
    <col min="11544" max="11544" width="16.140625" style="136" customWidth="1"/>
    <col min="11545" max="11545" width="15.7109375" style="136" customWidth="1"/>
    <col min="11546" max="11546" width="16.5703125" style="136" customWidth="1"/>
    <col min="11547" max="11547" width="15.5703125" style="136" customWidth="1"/>
    <col min="11548" max="11548" width="14.5703125" style="136" customWidth="1"/>
    <col min="11549" max="11549" width="17.28515625" style="136" customWidth="1"/>
    <col min="11550" max="11550" width="18.85546875" style="136" customWidth="1"/>
    <col min="11551" max="11776" width="9.140625" style="136"/>
    <col min="11777" max="11777" width="51.28515625" style="136" customWidth="1"/>
    <col min="11778" max="11778" width="18.5703125" style="136" customWidth="1"/>
    <col min="11779" max="11779" width="16.7109375" style="136" customWidth="1"/>
    <col min="11780" max="11780" width="15.85546875" style="136" customWidth="1"/>
    <col min="11781" max="11781" width="17.7109375" style="136" customWidth="1"/>
    <col min="11782" max="11782" width="20.28515625" style="136" customWidth="1"/>
    <col min="11783" max="11783" width="17.7109375" style="136" customWidth="1"/>
    <col min="11784" max="11784" width="18.85546875" style="136" customWidth="1"/>
    <col min="11785" max="11785" width="17" style="136" customWidth="1"/>
    <col min="11786" max="11786" width="16.7109375" style="136" customWidth="1"/>
    <col min="11787" max="11787" width="16" style="136" customWidth="1"/>
    <col min="11788" max="11788" width="15.85546875" style="136" customWidth="1"/>
    <col min="11789" max="11789" width="16.28515625" style="136" customWidth="1"/>
    <col min="11790" max="11790" width="15.85546875" style="136" customWidth="1"/>
    <col min="11791" max="11791" width="16.140625" style="136" customWidth="1"/>
    <col min="11792" max="11792" width="18.28515625" style="136" customWidth="1"/>
    <col min="11793" max="11793" width="15.42578125" style="136" customWidth="1"/>
    <col min="11794" max="11794" width="15" style="136" customWidth="1"/>
    <col min="11795" max="11796" width="15.85546875" style="136" customWidth="1"/>
    <col min="11797" max="11797" width="15.28515625" style="136" customWidth="1"/>
    <col min="11798" max="11798" width="16" style="136" customWidth="1"/>
    <col min="11799" max="11799" width="15.85546875" style="136" customWidth="1"/>
    <col min="11800" max="11800" width="16.140625" style="136" customWidth="1"/>
    <col min="11801" max="11801" width="15.7109375" style="136" customWidth="1"/>
    <col min="11802" max="11802" width="16.5703125" style="136" customWidth="1"/>
    <col min="11803" max="11803" width="15.5703125" style="136" customWidth="1"/>
    <col min="11804" max="11804" width="14.5703125" style="136" customWidth="1"/>
    <col min="11805" max="11805" width="17.28515625" style="136" customWidth="1"/>
    <col min="11806" max="11806" width="18.85546875" style="136" customWidth="1"/>
    <col min="11807" max="12032" width="9.140625" style="136"/>
    <col min="12033" max="12033" width="51.28515625" style="136" customWidth="1"/>
    <col min="12034" max="12034" width="18.5703125" style="136" customWidth="1"/>
    <col min="12035" max="12035" width="16.7109375" style="136" customWidth="1"/>
    <col min="12036" max="12036" width="15.85546875" style="136" customWidth="1"/>
    <col min="12037" max="12037" width="17.7109375" style="136" customWidth="1"/>
    <col min="12038" max="12038" width="20.28515625" style="136" customWidth="1"/>
    <col min="12039" max="12039" width="17.7109375" style="136" customWidth="1"/>
    <col min="12040" max="12040" width="18.85546875" style="136" customWidth="1"/>
    <col min="12041" max="12041" width="17" style="136" customWidth="1"/>
    <col min="12042" max="12042" width="16.7109375" style="136" customWidth="1"/>
    <col min="12043" max="12043" width="16" style="136" customWidth="1"/>
    <col min="12044" max="12044" width="15.85546875" style="136" customWidth="1"/>
    <col min="12045" max="12045" width="16.28515625" style="136" customWidth="1"/>
    <col min="12046" max="12046" width="15.85546875" style="136" customWidth="1"/>
    <col min="12047" max="12047" width="16.140625" style="136" customWidth="1"/>
    <col min="12048" max="12048" width="18.28515625" style="136" customWidth="1"/>
    <col min="12049" max="12049" width="15.42578125" style="136" customWidth="1"/>
    <col min="12050" max="12050" width="15" style="136" customWidth="1"/>
    <col min="12051" max="12052" width="15.85546875" style="136" customWidth="1"/>
    <col min="12053" max="12053" width="15.28515625" style="136" customWidth="1"/>
    <col min="12054" max="12054" width="16" style="136" customWidth="1"/>
    <col min="12055" max="12055" width="15.85546875" style="136" customWidth="1"/>
    <col min="12056" max="12056" width="16.140625" style="136" customWidth="1"/>
    <col min="12057" max="12057" width="15.7109375" style="136" customWidth="1"/>
    <col min="12058" max="12058" width="16.5703125" style="136" customWidth="1"/>
    <col min="12059" max="12059" width="15.5703125" style="136" customWidth="1"/>
    <col min="12060" max="12060" width="14.5703125" style="136" customWidth="1"/>
    <col min="12061" max="12061" width="17.28515625" style="136" customWidth="1"/>
    <col min="12062" max="12062" width="18.85546875" style="136" customWidth="1"/>
    <col min="12063" max="12288" width="9.140625" style="136"/>
    <col min="12289" max="12289" width="51.28515625" style="136" customWidth="1"/>
    <col min="12290" max="12290" width="18.5703125" style="136" customWidth="1"/>
    <col min="12291" max="12291" width="16.7109375" style="136" customWidth="1"/>
    <col min="12292" max="12292" width="15.85546875" style="136" customWidth="1"/>
    <col min="12293" max="12293" width="17.7109375" style="136" customWidth="1"/>
    <col min="12294" max="12294" width="20.28515625" style="136" customWidth="1"/>
    <col min="12295" max="12295" width="17.7109375" style="136" customWidth="1"/>
    <col min="12296" max="12296" width="18.85546875" style="136" customWidth="1"/>
    <col min="12297" max="12297" width="17" style="136" customWidth="1"/>
    <col min="12298" max="12298" width="16.7109375" style="136" customWidth="1"/>
    <col min="12299" max="12299" width="16" style="136" customWidth="1"/>
    <col min="12300" max="12300" width="15.85546875" style="136" customWidth="1"/>
    <col min="12301" max="12301" width="16.28515625" style="136" customWidth="1"/>
    <col min="12302" max="12302" width="15.85546875" style="136" customWidth="1"/>
    <col min="12303" max="12303" width="16.140625" style="136" customWidth="1"/>
    <col min="12304" max="12304" width="18.28515625" style="136" customWidth="1"/>
    <col min="12305" max="12305" width="15.42578125" style="136" customWidth="1"/>
    <col min="12306" max="12306" width="15" style="136" customWidth="1"/>
    <col min="12307" max="12308" width="15.85546875" style="136" customWidth="1"/>
    <col min="12309" max="12309" width="15.28515625" style="136" customWidth="1"/>
    <col min="12310" max="12310" width="16" style="136" customWidth="1"/>
    <col min="12311" max="12311" width="15.85546875" style="136" customWidth="1"/>
    <col min="12312" max="12312" width="16.140625" style="136" customWidth="1"/>
    <col min="12313" max="12313" width="15.7109375" style="136" customWidth="1"/>
    <col min="12314" max="12314" width="16.5703125" style="136" customWidth="1"/>
    <col min="12315" max="12315" width="15.5703125" style="136" customWidth="1"/>
    <col min="12316" max="12316" width="14.5703125" style="136" customWidth="1"/>
    <col min="12317" max="12317" width="17.28515625" style="136" customWidth="1"/>
    <col min="12318" max="12318" width="18.85546875" style="136" customWidth="1"/>
    <col min="12319" max="12544" width="9.140625" style="136"/>
    <col min="12545" max="12545" width="51.28515625" style="136" customWidth="1"/>
    <col min="12546" max="12546" width="18.5703125" style="136" customWidth="1"/>
    <col min="12547" max="12547" width="16.7109375" style="136" customWidth="1"/>
    <col min="12548" max="12548" width="15.85546875" style="136" customWidth="1"/>
    <col min="12549" max="12549" width="17.7109375" style="136" customWidth="1"/>
    <col min="12550" max="12550" width="20.28515625" style="136" customWidth="1"/>
    <col min="12551" max="12551" width="17.7109375" style="136" customWidth="1"/>
    <col min="12552" max="12552" width="18.85546875" style="136" customWidth="1"/>
    <col min="12553" max="12553" width="17" style="136" customWidth="1"/>
    <col min="12554" max="12554" width="16.7109375" style="136" customWidth="1"/>
    <col min="12555" max="12555" width="16" style="136" customWidth="1"/>
    <col min="12556" max="12556" width="15.85546875" style="136" customWidth="1"/>
    <col min="12557" max="12557" width="16.28515625" style="136" customWidth="1"/>
    <col min="12558" max="12558" width="15.85546875" style="136" customWidth="1"/>
    <col min="12559" max="12559" width="16.140625" style="136" customWidth="1"/>
    <col min="12560" max="12560" width="18.28515625" style="136" customWidth="1"/>
    <col min="12561" max="12561" width="15.42578125" style="136" customWidth="1"/>
    <col min="12562" max="12562" width="15" style="136" customWidth="1"/>
    <col min="12563" max="12564" width="15.85546875" style="136" customWidth="1"/>
    <col min="12565" max="12565" width="15.28515625" style="136" customWidth="1"/>
    <col min="12566" max="12566" width="16" style="136" customWidth="1"/>
    <col min="12567" max="12567" width="15.85546875" style="136" customWidth="1"/>
    <col min="12568" max="12568" width="16.140625" style="136" customWidth="1"/>
    <col min="12569" max="12569" width="15.7109375" style="136" customWidth="1"/>
    <col min="12570" max="12570" width="16.5703125" style="136" customWidth="1"/>
    <col min="12571" max="12571" width="15.5703125" style="136" customWidth="1"/>
    <col min="12572" max="12572" width="14.5703125" style="136" customWidth="1"/>
    <col min="12573" max="12573" width="17.28515625" style="136" customWidth="1"/>
    <col min="12574" max="12574" width="18.85546875" style="136" customWidth="1"/>
    <col min="12575" max="12800" width="9.140625" style="136"/>
    <col min="12801" max="12801" width="51.28515625" style="136" customWidth="1"/>
    <col min="12802" max="12802" width="18.5703125" style="136" customWidth="1"/>
    <col min="12803" max="12803" width="16.7109375" style="136" customWidth="1"/>
    <col min="12804" max="12804" width="15.85546875" style="136" customWidth="1"/>
    <col min="12805" max="12805" width="17.7109375" style="136" customWidth="1"/>
    <col min="12806" max="12806" width="20.28515625" style="136" customWidth="1"/>
    <col min="12807" max="12807" width="17.7109375" style="136" customWidth="1"/>
    <col min="12808" max="12808" width="18.85546875" style="136" customWidth="1"/>
    <col min="12809" max="12809" width="17" style="136" customWidth="1"/>
    <col min="12810" max="12810" width="16.7109375" style="136" customWidth="1"/>
    <col min="12811" max="12811" width="16" style="136" customWidth="1"/>
    <col min="12812" max="12812" width="15.85546875" style="136" customWidth="1"/>
    <col min="12813" max="12813" width="16.28515625" style="136" customWidth="1"/>
    <col min="12814" max="12814" width="15.85546875" style="136" customWidth="1"/>
    <col min="12815" max="12815" width="16.140625" style="136" customWidth="1"/>
    <col min="12816" max="12816" width="18.28515625" style="136" customWidth="1"/>
    <col min="12817" max="12817" width="15.42578125" style="136" customWidth="1"/>
    <col min="12818" max="12818" width="15" style="136" customWidth="1"/>
    <col min="12819" max="12820" width="15.85546875" style="136" customWidth="1"/>
    <col min="12821" max="12821" width="15.28515625" style="136" customWidth="1"/>
    <col min="12822" max="12822" width="16" style="136" customWidth="1"/>
    <col min="12823" max="12823" width="15.85546875" style="136" customWidth="1"/>
    <col min="12824" max="12824" width="16.140625" style="136" customWidth="1"/>
    <col min="12825" max="12825" width="15.7109375" style="136" customWidth="1"/>
    <col min="12826" max="12826" width="16.5703125" style="136" customWidth="1"/>
    <col min="12827" max="12827" width="15.5703125" style="136" customWidth="1"/>
    <col min="12828" max="12828" width="14.5703125" style="136" customWidth="1"/>
    <col min="12829" max="12829" width="17.28515625" style="136" customWidth="1"/>
    <col min="12830" max="12830" width="18.85546875" style="136" customWidth="1"/>
    <col min="12831" max="13056" width="9.140625" style="136"/>
    <col min="13057" max="13057" width="51.28515625" style="136" customWidth="1"/>
    <col min="13058" max="13058" width="18.5703125" style="136" customWidth="1"/>
    <col min="13059" max="13059" width="16.7109375" style="136" customWidth="1"/>
    <col min="13060" max="13060" width="15.85546875" style="136" customWidth="1"/>
    <col min="13061" max="13061" width="17.7109375" style="136" customWidth="1"/>
    <col min="13062" max="13062" width="20.28515625" style="136" customWidth="1"/>
    <col min="13063" max="13063" width="17.7109375" style="136" customWidth="1"/>
    <col min="13064" max="13064" width="18.85546875" style="136" customWidth="1"/>
    <col min="13065" max="13065" width="17" style="136" customWidth="1"/>
    <col min="13066" max="13066" width="16.7109375" style="136" customWidth="1"/>
    <col min="13067" max="13067" width="16" style="136" customWidth="1"/>
    <col min="13068" max="13068" width="15.85546875" style="136" customWidth="1"/>
    <col min="13069" max="13069" width="16.28515625" style="136" customWidth="1"/>
    <col min="13070" max="13070" width="15.85546875" style="136" customWidth="1"/>
    <col min="13071" max="13071" width="16.140625" style="136" customWidth="1"/>
    <col min="13072" max="13072" width="18.28515625" style="136" customWidth="1"/>
    <col min="13073" max="13073" width="15.42578125" style="136" customWidth="1"/>
    <col min="13074" max="13074" width="15" style="136" customWidth="1"/>
    <col min="13075" max="13076" width="15.85546875" style="136" customWidth="1"/>
    <col min="13077" max="13077" width="15.28515625" style="136" customWidth="1"/>
    <col min="13078" max="13078" width="16" style="136" customWidth="1"/>
    <col min="13079" max="13079" width="15.85546875" style="136" customWidth="1"/>
    <col min="13080" max="13080" width="16.140625" style="136" customWidth="1"/>
    <col min="13081" max="13081" width="15.7109375" style="136" customWidth="1"/>
    <col min="13082" max="13082" width="16.5703125" style="136" customWidth="1"/>
    <col min="13083" max="13083" width="15.5703125" style="136" customWidth="1"/>
    <col min="13084" max="13084" width="14.5703125" style="136" customWidth="1"/>
    <col min="13085" max="13085" width="17.28515625" style="136" customWidth="1"/>
    <col min="13086" max="13086" width="18.85546875" style="136" customWidth="1"/>
    <col min="13087" max="13312" width="9.140625" style="136"/>
    <col min="13313" max="13313" width="51.28515625" style="136" customWidth="1"/>
    <col min="13314" max="13314" width="18.5703125" style="136" customWidth="1"/>
    <col min="13315" max="13315" width="16.7109375" style="136" customWidth="1"/>
    <col min="13316" max="13316" width="15.85546875" style="136" customWidth="1"/>
    <col min="13317" max="13317" width="17.7109375" style="136" customWidth="1"/>
    <col min="13318" max="13318" width="20.28515625" style="136" customWidth="1"/>
    <col min="13319" max="13319" width="17.7109375" style="136" customWidth="1"/>
    <col min="13320" max="13320" width="18.85546875" style="136" customWidth="1"/>
    <col min="13321" max="13321" width="17" style="136" customWidth="1"/>
    <col min="13322" max="13322" width="16.7109375" style="136" customWidth="1"/>
    <col min="13323" max="13323" width="16" style="136" customWidth="1"/>
    <col min="13324" max="13324" width="15.85546875" style="136" customWidth="1"/>
    <col min="13325" max="13325" width="16.28515625" style="136" customWidth="1"/>
    <col min="13326" max="13326" width="15.85546875" style="136" customWidth="1"/>
    <col min="13327" max="13327" width="16.140625" style="136" customWidth="1"/>
    <col min="13328" max="13328" width="18.28515625" style="136" customWidth="1"/>
    <col min="13329" max="13329" width="15.42578125" style="136" customWidth="1"/>
    <col min="13330" max="13330" width="15" style="136" customWidth="1"/>
    <col min="13331" max="13332" width="15.85546875" style="136" customWidth="1"/>
    <col min="13333" max="13333" width="15.28515625" style="136" customWidth="1"/>
    <col min="13334" max="13334" width="16" style="136" customWidth="1"/>
    <col min="13335" max="13335" width="15.85546875" style="136" customWidth="1"/>
    <col min="13336" max="13336" width="16.140625" style="136" customWidth="1"/>
    <col min="13337" max="13337" width="15.7109375" style="136" customWidth="1"/>
    <col min="13338" max="13338" width="16.5703125" style="136" customWidth="1"/>
    <col min="13339" max="13339" width="15.5703125" style="136" customWidth="1"/>
    <col min="13340" max="13340" width="14.5703125" style="136" customWidth="1"/>
    <col min="13341" max="13341" width="17.28515625" style="136" customWidth="1"/>
    <col min="13342" max="13342" width="18.85546875" style="136" customWidth="1"/>
    <col min="13343" max="13568" width="9.140625" style="136"/>
    <col min="13569" max="13569" width="51.28515625" style="136" customWidth="1"/>
    <col min="13570" max="13570" width="18.5703125" style="136" customWidth="1"/>
    <col min="13571" max="13571" width="16.7109375" style="136" customWidth="1"/>
    <col min="13572" max="13572" width="15.85546875" style="136" customWidth="1"/>
    <col min="13573" max="13573" width="17.7109375" style="136" customWidth="1"/>
    <col min="13574" max="13574" width="20.28515625" style="136" customWidth="1"/>
    <col min="13575" max="13575" width="17.7109375" style="136" customWidth="1"/>
    <col min="13576" max="13576" width="18.85546875" style="136" customWidth="1"/>
    <col min="13577" max="13577" width="17" style="136" customWidth="1"/>
    <col min="13578" max="13578" width="16.7109375" style="136" customWidth="1"/>
    <col min="13579" max="13579" width="16" style="136" customWidth="1"/>
    <col min="13580" max="13580" width="15.85546875" style="136" customWidth="1"/>
    <col min="13581" max="13581" width="16.28515625" style="136" customWidth="1"/>
    <col min="13582" max="13582" width="15.85546875" style="136" customWidth="1"/>
    <col min="13583" max="13583" width="16.140625" style="136" customWidth="1"/>
    <col min="13584" max="13584" width="18.28515625" style="136" customWidth="1"/>
    <col min="13585" max="13585" width="15.42578125" style="136" customWidth="1"/>
    <col min="13586" max="13586" width="15" style="136" customWidth="1"/>
    <col min="13587" max="13588" width="15.85546875" style="136" customWidth="1"/>
    <col min="13589" max="13589" width="15.28515625" style="136" customWidth="1"/>
    <col min="13590" max="13590" width="16" style="136" customWidth="1"/>
    <col min="13591" max="13591" width="15.85546875" style="136" customWidth="1"/>
    <col min="13592" max="13592" width="16.140625" style="136" customWidth="1"/>
    <col min="13593" max="13593" width="15.7109375" style="136" customWidth="1"/>
    <col min="13594" max="13594" width="16.5703125" style="136" customWidth="1"/>
    <col min="13595" max="13595" width="15.5703125" style="136" customWidth="1"/>
    <col min="13596" max="13596" width="14.5703125" style="136" customWidth="1"/>
    <col min="13597" max="13597" width="17.28515625" style="136" customWidth="1"/>
    <col min="13598" max="13598" width="18.85546875" style="136" customWidth="1"/>
    <col min="13599" max="13824" width="9.140625" style="136"/>
    <col min="13825" max="13825" width="51.28515625" style="136" customWidth="1"/>
    <col min="13826" max="13826" width="18.5703125" style="136" customWidth="1"/>
    <col min="13827" max="13827" width="16.7109375" style="136" customWidth="1"/>
    <col min="13828" max="13828" width="15.85546875" style="136" customWidth="1"/>
    <col min="13829" max="13829" width="17.7109375" style="136" customWidth="1"/>
    <col min="13830" max="13830" width="20.28515625" style="136" customWidth="1"/>
    <col min="13831" max="13831" width="17.7109375" style="136" customWidth="1"/>
    <col min="13832" max="13832" width="18.85546875" style="136" customWidth="1"/>
    <col min="13833" max="13833" width="17" style="136" customWidth="1"/>
    <col min="13834" max="13834" width="16.7109375" style="136" customWidth="1"/>
    <col min="13835" max="13835" width="16" style="136" customWidth="1"/>
    <col min="13836" max="13836" width="15.85546875" style="136" customWidth="1"/>
    <col min="13837" max="13837" width="16.28515625" style="136" customWidth="1"/>
    <col min="13838" max="13838" width="15.85546875" style="136" customWidth="1"/>
    <col min="13839" max="13839" width="16.140625" style="136" customWidth="1"/>
    <col min="13840" max="13840" width="18.28515625" style="136" customWidth="1"/>
    <col min="13841" max="13841" width="15.42578125" style="136" customWidth="1"/>
    <col min="13842" max="13842" width="15" style="136" customWidth="1"/>
    <col min="13843" max="13844" width="15.85546875" style="136" customWidth="1"/>
    <col min="13845" max="13845" width="15.28515625" style="136" customWidth="1"/>
    <col min="13846" max="13846" width="16" style="136" customWidth="1"/>
    <col min="13847" max="13847" width="15.85546875" style="136" customWidth="1"/>
    <col min="13848" max="13848" width="16.140625" style="136" customWidth="1"/>
    <col min="13849" max="13849" width="15.7109375" style="136" customWidth="1"/>
    <col min="13850" max="13850" width="16.5703125" style="136" customWidth="1"/>
    <col min="13851" max="13851" width="15.5703125" style="136" customWidth="1"/>
    <col min="13852" max="13852" width="14.5703125" style="136" customWidth="1"/>
    <col min="13853" max="13853" width="17.28515625" style="136" customWidth="1"/>
    <col min="13854" max="13854" width="18.85546875" style="136" customWidth="1"/>
    <col min="13855" max="14080" width="9.140625" style="136"/>
    <col min="14081" max="14081" width="51.28515625" style="136" customWidth="1"/>
    <col min="14082" max="14082" width="18.5703125" style="136" customWidth="1"/>
    <col min="14083" max="14083" width="16.7109375" style="136" customWidth="1"/>
    <col min="14084" max="14084" width="15.85546875" style="136" customWidth="1"/>
    <col min="14085" max="14085" width="17.7109375" style="136" customWidth="1"/>
    <col min="14086" max="14086" width="20.28515625" style="136" customWidth="1"/>
    <col min="14087" max="14087" width="17.7109375" style="136" customWidth="1"/>
    <col min="14088" max="14088" width="18.85546875" style="136" customWidth="1"/>
    <col min="14089" max="14089" width="17" style="136" customWidth="1"/>
    <col min="14090" max="14090" width="16.7109375" style="136" customWidth="1"/>
    <col min="14091" max="14091" width="16" style="136" customWidth="1"/>
    <col min="14092" max="14092" width="15.85546875" style="136" customWidth="1"/>
    <col min="14093" max="14093" width="16.28515625" style="136" customWidth="1"/>
    <col min="14094" max="14094" width="15.85546875" style="136" customWidth="1"/>
    <col min="14095" max="14095" width="16.140625" style="136" customWidth="1"/>
    <col min="14096" max="14096" width="18.28515625" style="136" customWidth="1"/>
    <col min="14097" max="14097" width="15.42578125" style="136" customWidth="1"/>
    <col min="14098" max="14098" width="15" style="136" customWidth="1"/>
    <col min="14099" max="14100" width="15.85546875" style="136" customWidth="1"/>
    <col min="14101" max="14101" width="15.28515625" style="136" customWidth="1"/>
    <col min="14102" max="14102" width="16" style="136" customWidth="1"/>
    <col min="14103" max="14103" width="15.85546875" style="136" customWidth="1"/>
    <col min="14104" max="14104" width="16.140625" style="136" customWidth="1"/>
    <col min="14105" max="14105" width="15.7109375" style="136" customWidth="1"/>
    <col min="14106" max="14106" width="16.5703125" style="136" customWidth="1"/>
    <col min="14107" max="14107" width="15.5703125" style="136" customWidth="1"/>
    <col min="14108" max="14108" width="14.5703125" style="136" customWidth="1"/>
    <col min="14109" max="14109" width="17.28515625" style="136" customWidth="1"/>
    <col min="14110" max="14110" width="18.85546875" style="136" customWidth="1"/>
    <col min="14111" max="14336" width="9.140625" style="136"/>
    <col min="14337" max="14337" width="51.28515625" style="136" customWidth="1"/>
    <col min="14338" max="14338" width="18.5703125" style="136" customWidth="1"/>
    <col min="14339" max="14339" width="16.7109375" style="136" customWidth="1"/>
    <col min="14340" max="14340" width="15.85546875" style="136" customWidth="1"/>
    <col min="14341" max="14341" width="17.7109375" style="136" customWidth="1"/>
    <col min="14342" max="14342" width="20.28515625" style="136" customWidth="1"/>
    <col min="14343" max="14343" width="17.7109375" style="136" customWidth="1"/>
    <col min="14344" max="14344" width="18.85546875" style="136" customWidth="1"/>
    <col min="14345" max="14345" width="17" style="136" customWidth="1"/>
    <col min="14346" max="14346" width="16.7109375" style="136" customWidth="1"/>
    <col min="14347" max="14347" width="16" style="136" customWidth="1"/>
    <col min="14348" max="14348" width="15.85546875" style="136" customWidth="1"/>
    <col min="14349" max="14349" width="16.28515625" style="136" customWidth="1"/>
    <col min="14350" max="14350" width="15.85546875" style="136" customWidth="1"/>
    <col min="14351" max="14351" width="16.140625" style="136" customWidth="1"/>
    <col min="14352" max="14352" width="18.28515625" style="136" customWidth="1"/>
    <col min="14353" max="14353" width="15.42578125" style="136" customWidth="1"/>
    <col min="14354" max="14354" width="15" style="136" customWidth="1"/>
    <col min="14355" max="14356" width="15.85546875" style="136" customWidth="1"/>
    <col min="14357" max="14357" width="15.28515625" style="136" customWidth="1"/>
    <col min="14358" max="14358" width="16" style="136" customWidth="1"/>
    <col min="14359" max="14359" width="15.85546875" style="136" customWidth="1"/>
    <col min="14360" max="14360" width="16.140625" style="136" customWidth="1"/>
    <col min="14361" max="14361" width="15.7109375" style="136" customWidth="1"/>
    <col min="14362" max="14362" width="16.5703125" style="136" customWidth="1"/>
    <col min="14363" max="14363" width="15.5703125" style="136" customWidth="1"/>
    <col min="14364" max="14364" width="14.5703125" style="136" customWidth="1"/>
    <col min="14365" max="14365" width="17.28515625" style="136" customWidth="1"/>
    <col min="14366" max="14366" width="18.85546875" style="136" customWidth="1"/>
    <col min="14367" max="14592" width="9.140625" style="136"/>
    <col min="14593" max="14593" width="51.28515625" style="136" customWidth="1"/>
    <col min="14594" max="14594" width="18.5703125" style="136" customWidth="1"/>
    <col min="14595" max="14595" width="16.7109375" style="136" customWidth="1"/>
    <col min="14596" max="14596" width="15.85546875" style="136" customWidth="1"/>
    <col min="14597" max="14597" width="17.7109375" style="136" customWidth="1"/>
    <col min="14598" max="14598" width="20.28515625" style="136" customWidth="1"/>
    <col min="14599" max="14599" width="17.7109375" style="136" customWidth="1"/>
    <col min="14600" max="14600" width="18.85546875" style="136" customWidth="1"/>
    <col min="14601" max="14601" width="17" style="136" customWidth="1"/>
    <col min="14602" max="14602" width="16.7109375" style="136" customWidth="1"/>
    <col min="14603" max="14603" width="16" style="136" customWidth="1"/>
    <col min="14604" max="14604" width="15.85546875" style="136" customWidth="1"/>
    <col min="14605" max="14605" width="16.28515625" style="136" customWidth="1"/>
    <col min="14606" max="14606" width="15.85546875" style="136" customWidth="1"/>
    <col min="14607" max="14607" width="16.140625" style="136" customWidth="1"/>
    <col min="14608" max="14608" width="18.28515625" style="136" customWidth="1"/>
    <col min="14609" max="14609" width="15.42578125" style="136" customWidth="1"/>
    <col min="14610" max="14610" width="15" style="136" customWidth="1"/>
    <col min="14611" max="14612" width="15.85546875" style="136" customWidth="1"/>
    <col min="14613" max="14613" width="15.28515625" style="136" customWidth="1"/>
    <col min="14614" max="14614" width="16" style="136" customWidth="1"/>
    <col min="14615" max="14615" width="15.85546875" style="136" customWidth="1"/>
    <col min="14616" max="14616" width="16.140625" style="136" customWidth="1"/>
    <col min="14617" max="14617" width="15.7109375" style="136" customWidth="1"/>
    <col min="14618" max="14618" width="16.5703125" style="136" customWidth="1"/>
    <col min="14619" max="14619" width="15.5703125" style="136" customWidth="1"/>
    <col min="14620" max="14620" width="14.5703125" style="136" customWidth="1"/>
    <col min="14621" max="14621" width="17.28515625" style="136" customWidth="1"/>
    <col min="14622" max="14622" width="18.85546875" style="136" customWidth="1"/>
    <col min="14623" max="14848" width="9.140625" style="136"/>
    <col min="14849" max="14849" width="51.28515625" style="136" customWidth="1"/>
    <col min="14850" max="14850" width="18.5703125" style="136" customWidth="1"/>
    <col min="14851" max="14851" width="16.7109375" style="136" customWidth="1"/>
    <col min="14852" max="14852" width="15.85546875" style="136" customWidth="1"/>
    <col min="14853" max="14853" width="17.7109375" style="136" customWidth="1"/>
    <col min="14854" max="14854" width="20.28515625" style="136" customWidth="1"/>
    <col min="14855" max="14855" width="17.7109375" style="136" customWidth="1"/>
    <col min="14856" max="14856" width="18.85546875" style="136" customWidth="1"/>
    <col min="14857" max="14857" width="17" style="136" customWidth="1"/>
    <col min="14858" max="14858" width="16.7109375" style="136" customWidth="1"/>
    <col min="14859" max="14859" width="16" style="136" customWidth="1"/>
    <col min="14860" max="14860" width="15.85546875" style="136" customWidth="1"/>
    <col min="14861" max="14861" width="16.28515625" style="136" customWidth="1"/>
    <col min="14862" max="14862" width="15.85546875" style="136" customWidth="1"/>
    <col min="14863" max="14863" width="16.140625" style="136" customWidth="1"/>
    <col min="14864" max="14864" width="18.28515625" style="136" customWidth="1"/>
    <col min="14865" max="14865" width="15.42578125" style="136" customWidth="1"/>
    <col min="14866" max="14866" width="15" style="136" customWidth="1"/>
    <col min="14867" max="14868" width="15.85546875" style="136" customWidth="1"/>
    <col min="14869" max="14869" width="15.28515625" style="136" customWidth="1"/>
    <col min="14870" max="14870" width="16" style="136" customWidth="1"/>
    <col min="14871" max="14871" width="15.85546875" style="136" customWidth="1"/>
    <col min="14872" max="14872" width="16.140625" style="136" customWidth="1"/>
    <col min="14873" max="14873" width="15.7109375" style="136" customWidth="1"/>
    <col min="14874" max="14874" width="16.5703125" style="136" customWidth="1"/>
    <col min="14875" max="14875" width="15.5703125" style="136" customWidth="1"/>
    <col min="14876" max="14876" width="14.5703125" style="136" customWidth="1"/>
    <col min="14877" max="14877" width="17.28515625" style="136" customWidth="1"/>
    <col min="14878" max="14878" width="18.85546875" style="136" customWidth="1"/>
    <col min="14879" max="15104" width="9.140625" style="136"/>
    <col min="15105" max="15105" width="51.28515625" style="136" customWidth="1"/>
    <col min="15106" max="15106" width="18.5703125" style="136" customWidth="1"/>
    <col min="15107" max="15107" width="16.7109375" style="136" customWidth="1"/>
    <col min="15108" max="15108" width="15.85546875" style="136" customWidth="1"/>
    <col min="15109" max="15109" width="17.7109375" style="136" customWidth="1"/>
    <col min="15110" max="15110" width="20.28515625" style="136" customWidth="1"/>
    <col min="15111" max="15111" width="17.7109375" style="136" customWidth="1"/>
    <col min="15112" max="15112" width="18.85546875" style="136" customWidth="1"/>
    <col min="15113" max="15113" width="17" style="136" customWidth="1"/>
    <col min="15114" max="15114" width="16.7109375" style="136" customWidth="1"/>
    <col min="15115" max="15115" width="16" style="136" customWidth="1"/>
    <col min="15116" max="15116" width="15.85546875" style="136" customWidth="1"/>
    <col min="15117" max="15117" width="16.28515625" style="136" customWidth="1"/>
    <col min="15118" max="15118" width="15.85546875" style="136" customWidth="1"/>
    <col min="15119" max="15119" width="16.140625" style="136" customWidth="1"/>
    <col min="15120" max="15120" width="18.28515625" style="136" customWidth="1"/>
    <col min="15121" max="15121" width="15.42578125" style="136" customWidth="1"/>
    <col min="15122" max="15122" width="15" style="136" customWidth="1"/>
    <col min="15123" max="15124" width="15.85546875" style="136" customWidth="1"/>
    <col min="15125" max="15125" width="15.28515625" style="136" customWidth="1"/>
    <col min="15126" max="15126" width="16" style="136" customWidth="1"/>
    <col min="15127" max="15127" width="15.85546875" style="136" customWidth="1"/>
    <col min="15128" max="15128" width="16.140625" style="136" customWidth="1"/>
    <col min="15129" max="15129" width="15.7109375" style="136" customWidth="1"/>
    <col min="15130" max="15130" width="16.5703125" style="136" customWidth="1"/>
    <col min="15131" max="15131" width="15.5703125" style="136" customWidth="1"/>
    <col min="15132" max="15132" width="14.5703125" style="136" customWidth="1"/>
    <col min="15133" max="15133" width="17.28515625" style="136" customWidth="1"/>
    <col min="15134" max="15134" width="18.85546875" style="136" customWidth="1"/>
    <col min="15135" max="15360" width="9.140625" style="136"/>
    <col min="15361" max="15361" width="51.28515625" style="136" customWidth="1"/>
    <col min="15362" max="15362" width="18.5703125" style="136" customWidth="1"/>
    <col min="15363" max="15363" width="16.7109375" style="136" customWidth="1"/>
    <col min="15364" max="15364" width="15.85546875" style="136" customWidth="1"/>
    <col min="15365" max="15365" width="17.7109375" style="136" customWidth="1"/>
    <col min="15366" max="15366" width="20.28515625" style="136" customWidth="1"/>
    <col min="15367" max="15367" width="17.7109375" style="136" customWidth="1"/>
    <col min="15368" max="15368" width="18.85546875" style="136" customWidth="1"/>
    <col min="15369" max="15369" width="17" style="136" customWidth="1"/>
    <col min="15370" max="15370" width="16.7109375" style="136" customWidth="1"/>
    <col min="15371" max="15371" width="16" style="136" customWidth="1"/>
    <col min="15372" max="15372" width="15.85546875" style="136" customWidth="1"/>
    <col min="15373" max="15373" width="16.28515625" style="136" customWidth="1"/>
    <col min="15374" max="15374" width="15.85546875" style="136" customWidth="1"/>
    <col min="15375" max="15375" width="16.140625" style="136" customWidth="1"/>
    <col min="15376" max="15376" width="18.28515625" style="136" customWidth="1"/>
    <col min="15377" max="15377" width="15.42578125" style="136" customWidth="1"/>
    <col min="15378" max="15378" width="15" style="136" customWidth="1"/>
    <col min="15379" max="15380" width="15.85546875" style="136" customWidth="1"/>
    <col min="15381" max="15381" width="15.28515625" style="136" customWidth="1"/>
    <col min="15382" max="15382" width="16" style="136" customWidth="1"/>
    <col min="15383" max="15383" width="15.85546875" style="136" customWidth="1"/>
    <col min="15384" max="15384" width="16.140625" style="136" customWidth="1"/>
    <col min="15385" max="15385" width="15.7109375" style="136" customWidth="1"/>
    <col min="15386" max="15386" width="16.5703125" style="136" customWidth="1"/>
    <col min="15387" max="15387" width="15.5703125" style="136" customWidth="1"/>
    <col min="15388" max="15388" width="14.5703125" style="136" customWidth="1"/>
    <col min="15389" max="15389" width="17.28515625" style="136" customWidth="1"/>
    <col min="15390" max="15390" width="18.85546875" style="136" customWidth="1"/>
    <col min="15391" max="15616" width="9.140625" style="136"/>
    <col min="15617" max="15617" width="51.28515625" style="136" customWidth="1"/>
    <col min="15618" max="15618" width="18.5703125" style="136" customWidth="1"/>
    <col min="15619" max="15619" width="16.7109375" style="136" customWidth="1"/>
    <col min="15620" max="15620" width="15.85546875" style="136" customWidth="1"/>
    <col min="15621" max="15621" width="17.7109375" style="136" customWidth="1"/>
    <col min="15622" max="15622" width="20.28515625" style="136" customWidth="1"/>
    <col min="15623" max="15623" width="17.7109375" style="136" customWidth="1"/>
    <col min="15624" max="15624" width="18.85546875" style="136" customWidth="1"/>
    <col min="15625" max="15625" width="17" style="136" customWidth="1"/>
    <col min="15626" max="15626" width="16.7109375" style="136" customWidth="1"/>
    <col min="15627" max="15627" width="16" style="136" customWidth="1"/>
    <col min="15628" max="15628" width="15.85546875" style="136" customWidth="1"/>
    <col min="15629" max="15629" width="16.28515625" style="136" customWidth="1"/>
    <col min="15630" max="15630" width="15.85546875" style="136" customWidth="1"/>
    <col min="15631" max="15631" width="16.140625" style="136" customWidth="1"/>
    <col min="15632" max="15632" width="18.28515625" style="136" customWidth="1"/>
    <col min="15633" max="15633" width="15.42578125" style="136" customWidth="1"/>
    <col min="15634" max="15634" width="15" style="136" customWidth="1"/>
    <col min="15635" max="15636" width="15.85546875" style="136" customWidth="1"/>
    <col min="15637" max="15637" width="15.28515625" style="136" customWidth="1"/>
    <col min="15638" max="15638" width="16" style="136" customWidth="1"/>
    <col min="15639" max="15639" width="15.85546875" style="136" customWidth="1"/>
    <col min="15640" max="15640" width="16.140625" style="136" customWidth="1"/>
    <col min="15641" max="15641" width="15.7109375" style="136" customWidth="1"/>
    <col min="15642" max="15642" width="16.5703125" style="136" customWidth="1"/>
    <col min="15643" max="15643" width="15.5703125" style="136" customWidth="1"/>
    <col min="15644" max="15644" width="14.5703125" style="136" customWidth="1"/>
    <col min="15645" max="15645" width="17.28515625" style="136" customWidth="1"/>
    <col min="15646" max="15646" width="18.85546875" style="136" customWidth="1"/>
    <col min="15647" max="15872" width="9.140625" style="136"/>
    <col min="15873" max="15873" width="51.28515625" style="136" customWidth="1"/>
    <col min="15874" max="15874" width="18.5703125" style="136" customWidth="1"/>
    <col min="15875" max="15875" width="16.7109375" style="136" customWidth="1"/>
    <col min="15876" max="15876" width="15.85546875" style="136" customWidth="1"/>
    <col min="15877" max="15877" width="17.7109375" style="136" customWidth="1"/>
    <col min="15878" max="15878" width="20.28515625" style="136" customWidth="1"/>
    <col min="15879" max="15879" width="17.7109375" style="136" customWidth="1"/>
    <col min="15880" max="15880" width="18.85546875" style="136" customWidth="1"/>
    <col min="15881" max="15881" width="17" style="136" customWidth="1"/>
    <col min="15882" max="15882" width="16.7109375" style="136" customWidth="1"/>
    <col min="15883" max="15883" width="16" style="136" customWidth="1"/>
    <col min="15884" max="15884" width="15.85546875" style="136" customWidth="1"/>
    <col min="15885" max="15885" width="16.28515625" style="136" customWidth="1"/>
    <col min="15886" max="15886" width="15.85546875" style="136" customWidth="1"/>
    <col min="15887" max="15887" width="16.140625" style="136" customWidth="1"/>
    <col min="15888" max="15888" width="18.28515625" style="136" customWidth="1"/>
    <col min="15889" max="15889" width="15.42578125" style="136" customWidth="1"/>
    <col min="15890" max="15890" width="15" style="136" customWidth="1"/>
    <col min="15891" max="15892" width="15.85546875" style="136" customWidth="1"/>
    <col min="15893" max="15893" width="15.28515625" style="136" customWidth="1"/>
    <col min="15894" max="15894" width="16" style="136" customWidth="1"/>
    <col min="15895" max="15895" width="15.85546875" style="136" customWidth="1"/>
    <col min="15896" max="15896" width="16.140625" style="136" customWidth="1"/>
    <col min="15897" max="15897" width="15.7109375" style="136" customWidth="1"/>
    <col min="15898" max="15898" width="16.5703125" style="136" customWidth="1"/>
    <col min="15899" max="15899" width="15.5703125" style="136" customWidth="1"/>
    <col min="15900" max="15900" width="14.5703125" style="136" customWidth="1"/>
    <col min="15901" max="15901" width="17.28515625" style="136" customWidth="1"/>
    <col min="15902" max="15902" width="18.85546875" style="136" customWidth="1"/>
    <col min="15903" max="16128" width="9.140625" style="136"/>
    <col min="16129" max="16129" width="51.28515625" style="136" customWidth="1"/>
    <col min="16130" max="16130" width="18.5703125" style="136" customWidth="1"/>
    <col min="16131" max="16131" width="16.7109375" style="136" customWidth="1"/>
    <col min="16132" max="16132" width="15.85546875" style="136" customWidth="1"/>
    <col min="16133" max="16133" width="17.7109375" style="136" customWidth="1"/>
    <col min="16134" max="16134" width="20.28515625" style="136" customWidth="1"/>
    <col min="16135" max="16135" width="17.7109375" style="136" customWidth="1"/>
    <col min="16136" max="16136" width="18.85546875" style="136" customWidth="1"/>
    <col min="16137" max="16137" width="17" style="136" customWidth="1"/>
    <col min="16138" max="16138" width="16.7109375" style="136" customWidth="1"/>
    <col min="16139" max="16139" width="16" style="136" customWidth="1"/>
    <col min="16140" max="16140" width="15.85546875" style="136" customWidth="1"/>
    <col min="16141" max="16141" width="16.28515625" style="136" customWidth="1"/>
    <col min="16142" max="16142" width="15.85546875" style="136" customWidth="1"/>
    <col min="16143" max="16143" width="16.140625" style="136" customWidth="1"/>
    <col min="16144" max="16144" width="18.28515625" style="136" customWidth="1"/>
    <col min="16145" max="16145" width="15.42578125" style="136" customWidth="1"/>
    <col min="16146" max="16146" width="15" style="136" customWidth="1"/>
    <col min="16147" max="16148" width="15.85546875" style="136" customWidth="1"/>
    <col min="16149" max="16149" width="15.28515625" style="136" customWidth="1"/>
    <col min="16150" max="16150" width="16" style="136" customWidth="1"/>
    <col min="16151" max="16151" width="15.85546875" style="136" customWidth="1"/>
    <col min="16152" max="16152" width="16.140625" style="136" customWidth="1"/>
    <col min="16153" max="16153" width="15.7109375" style="136" customWidth="1"/>
    <col min="16154" max="16154" width="16.5703125" style="136" customWidth="1"/>
    <col min="16155" max="16155" width="15.5703125" style="136" customWidth="1"/>
    <col min="16156" max="16156" width="14.5703125" style="136" customWidth="1"/>
    <col min="16157" max="16157" width="17.28515625" style="136" customWidth="1"/>
    <col min="16158" max="16158" width="18.85546875" style="136" customWidth="1"/>
    <col min="16159" max="16384" width="9.140625" style="136"/>
  </cols>
  <sheetData>
    <row r="1" spans="1:44" s="126" customFormat="1" ht="18.75" customHeight="1" x14ac:dyDescent="0.2">
      <c r="A1" s="470" t="str">
        <f>' 1. паспорт местополож'!A1:C1</f>
        <v>Год раскрытия информации: 2024 год</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125"/>
      <c r="AF1" s="125"/>
      <c r="AG1" s="125"/>
      <c r="AH1" s="125"/>
      <c r="AI1" s="125"/>
      <c r="AJ1" s="125"/>
      <c r="AK1" s="125"/>
      <c r="AL1" s="125"/>
      <c r="AM1" s="125"/>
      <c r="AN1" s="125"/>
      <c r="AO1" s="125"/>
      <c r="AP1" s="125"/>
      <c r="AQ1" s="125"/>
      <c r="AR1" s="125"/>
    </row>
    <row r="2" spans="1:44" s="126" customFormat="1" ht="15.75" x14ac:dyDescent="0.25">
      <c r="A2" s="127"/>
      <c r="I2" s="128"/>
      <c r="J2" s="128"/>
      <c r="K2" s="48"/>
    </row>
    <row r="3" spans="1:44" s="126" customFormat="1" ht="18.75" x14ac:dyDescent="0.2">
      <c r="A3" s="469" t="s">
        <v>9</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21"/>
      <c r="AF3" s="421"/>
      <c r="AG3" s="421"/>
      <c r="AH3" s="421"/>
      <c r="AI3" s="421"/>
      <c r="AJ3" s="421"/>
      <c r="AK3" s="421"/>
      <c r="AL3" s="421"/>
      <c r="AM3" s="421"/>
      <c r="AN3" s="421"/>
      <c r="AO3" s="421"/>
      <c r="AP3" s="421"/>
      <c r="AQ3" s="421"/>
      <c r="AR3" s="421"/>
    </row>
    <row r="4" spans="1:44" s="126" customFormat="1" ht="15.75" x14ac:dyDescent="0.2">
      <c r="A4" s="129"/>
      <c r="B4" s="129"/>
      <c r="C4" s="129"/>
      <c r="D4" s="129"/>
      <c r="E4" s="129"/>
      <c r="F4" s="129"/>
      <c r="G4" s="129"/>
      <c r="H4" s="129"/>
      <c r="I4" s="129"/>
      <c r="J4" s="129"/>
      <c r="K4" s="129"/>
      <c r="L4" s="130"/>
      <c r="M4" s="130"/>
      <c r="N4" s="130"/>
      <c r="O4" s="130"/>
      <c r="P4" s="130"/>
      <c r="Q4" s="130"/>
      <c r="R4" s="130"/>
      <c r="S4" s="130"/>
      <c r="T4" s="130"/>
      <c r="U4" s="130"/>
      <c r="V4" s="130"/>
      <c r="W4" s="130"/>
      <c r="X4" s="130"/>
      <c r="Y4" s="130"/>
    </row>
    <row r="5" spans="1:44" s="126" customFormat="1" ht="18.75" customHeight="1" x14ac:dyDescent="0.2">
      <c r="A5" s="469" t="str">
        <f>' 1. паспорт местополож'!A5:C5</f>
        <v>Инвестиционная программа ООО "Иркутская энергосэнергосбытовая компания"</v>
      </c>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21"/>
      <c r="AF5" s="421"/>
      <c r="AG5" s="421"/>
      <c r="AH5" s="421"/>
      <c r="AI5" s="421"/>
      <c r="AJ5" s="421"/>
      <c r="AK5" s="421"/>
      <c r="AL5" s="421"/>
      <c r="AM5" s="421"/>
      <c r="AN5" s="421"/>
      <c r="AO5" s="421"/>
      <c r="AP5" s="421"/>
      <c r="AQ5" s="421"/>
      <c r="AR5" s="421"/>
    </row>
    <row r="6" spans="1:44" s="126" customFormat="1" ht="18.75" customHeight="1" x14ac:dyDescent="0.2">
      <c r="A6" s="467" t="s">
        <v>8</v>
      </c>
      <c r="B6" s="467"/>
      <c r="C6" s="467"/>
      <c r="D6" s="467"/>
      <c r="E6" s="467"/>
      <c r="F6" s="467"/>
      <c r="G6" s="467"/>
      <c r="H6" s="467"/>
      <c r="I6" s="467"/>
      <c r="J6" s="467"/>
      <c r="K6" s="467"/>
      <c r="L6" s="467"/>
      <c r="M6" s="467"/>
      <c r="N6" s="467"/>
      <c r="O6" s="467"/>
      <c r="P6" s="467"/>
      <c r="Q6" s="467"/>
      <c r="R6" s="467"/>
      <c r="S6" s="467"/>
      <c r="T6" s="467"/>
      <c r="U6" s="467"/>
      <c r="V6" s="467"/>
      <c r="W6" s="467"/>
      <c r="X6" s="467"/>
      <c r="Y6" s="467"/>
      <c r="Z6" s="467"/>
      <c r="AA6" s="467"/>
      <c r="AB6" s="467"/>
      <c r="AC6" s="467"/>
      <c r="AD6" s="467"/>
      <c r="AE6" s="468"/>
      <c r="AF6" s="468"/>
      <c r="AG6" s="468"/>
      <c r="AH6" s="468"/>
      <c r="AI6" s="468"/>
      <c r="AJ6" s="468"/>
      <c r="AK6" s="468"/>
      <c r="AL6" s="468"/>
      <c r="AM6" s="468"/>
      <c r="AN6" s="468"/>
      <c r="AO6" s="468"/>
      <c r="AP6" s="468"/>
      <c r="AQ6" s="468"/>
      <c r="AR6" s="468"/>
    </row>
    <row r="7" spans="1:44" s="126" customFormat="1" ht="15.75" x14ac:dyDescent="0.2">
      <c r="A7" s="129"/>
      <c r="B7" s="129"/>
      <c r="C7" s="129"/>
      <c r="D7" s="129"/>
      <c r="E7" s="129"/>
      <c r="F7" s="129"/>
      <c r="G7" s="129"/>
      <c r="H7" s="129"/>
      <c r="I7" s="129"/>
      <c r="J7" s="129"/>
      <c r="K7" s="129"/>
      <c r="L7" s="130"/>
      <c r="M7" s="130"/>
      <c r="N7" s="130"/>
      <c r="O7" s="130"/>
      <c r="P7" s="130"/>
      <c r="Q7" s="130"/>
      <c r="R7" s="130"/>
      <c r="S7" s="130"/>
      <c r="T7" s="130"/>
      <c r="U7" s="130"/>
      <c r="V7" s="130"/>
      <c r="W7" s="130"/>
      <c r="X7" s="130"/>
      <c r="Y7" s="130"/>
    </row>
    <row r="8" spans="1:44" s="126" customFormat="1" ht="18.75" customHeight="1" x14ac:dyDescent="0.2">
      <c r="A8" s="467" t="str">
        <f>' 1. паспорт местополож'!A8:C8</f>
        <v>К_2</v>
      </c>
      <c r="B8" s="467"/>
      <c r="C8" s="467"/>
      <c r="D8" s="467"/>
      <c r="E8" s="467"/>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8"/>
      <c r="AF8" s="468"/>
      <c r="AG8" s="468"/>
      <c r="AH8" s="468"/>
      <c r="AI8" s="468"/>
      <c r="AJ8" s="468"/>
      <c r="AK8" s="468"/>
      <c r="AL8" s="468"/>
      <c r="AM8" s="468"/>
      <c r="AN8" s="468"/>
      <c r="AO8" s="468"/>
      <c r="AP8" s="468"/>
      <c r="AQ8" s="468"/>
      <c r="AR8" s="468"/>
    </row>
    <row r="9" spans="1:44" s="126" customFormat="1" ht="18.75" customHeight="1" x14ac:dyDescent="0.2">
      <c r="A9" s="467" t="s">
        <v>7</v>
      </c>
      <c r="B9" s="467"/>
      <c r="C9" s="467"/>
      <c r="D9" s="467"/>
      <c r="E9" s="467"/>
      <c r="F9" s="467"/>
      <c r="G9" s="467"/>
      <c r="H9" s="467"/>
      <c r="I9" s="467"/>
      <c r="J9" s="467"/>
      <c r="K9" s="467"/>
      <c r="L9" s="467"/>
      <c r="M9" s="467"/>
      <c r="N9" s="467"/>
      <c r="O9" s="467"/>
      <c r="P9" s="467"/>
      <c r="Q9" s="467"/>
      <c r="R9" s="467"/>
      <c r="S9" s="467"/>
      <c r="T9" s="467"/>
      <c r="U9" s="467"/>
      <c r="V9" s="467"/>
      <c r="W9" s="467"/>
      <c r="X9" s="467"/>
      <c r="Y9" s="467"/>
      <c r="Z9" s="467"/>
      <c r="AA9" s="467"/>
      <c r="AB9" s="467"/>
      <c r="AC9" s="467"/>
      <c r="AD9" s="467"/>
      <c r="AE9" s="468"/>
      <c r="AF9" s="468"/>
      <c r="AG9" s="468"/>
      <c r="AH9" s="468"/>
      <c r="AI9" s="468"/>
      <c r="AJ9" s="468"/>
      <c r="AK9" s="468"/>
      <c r="AL9" s="468"/>
      <c r="AM9" s="468"/>
      <c r="AN9" s="468"/>
      <c r="AO9" s="468"/>
      <c r="AP9" s="468"/>
      <c r="AQ9" s="468"/>
      <c r="AR9" s="468"/>
    </row>
    <row r="10" spans="1:44" s="132" customFormat="1" ht="15.75" customHeight="1" x14ac:dyDescent="0.2">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row>
    <row r="11" spans="1:44" s="133" customFormat="1" ht="18.75" x14ac:dyDescent="0.2">
      <c r="A11" s="469"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69"/>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8"/>
      <c r="AF11" s="468"/>
      <c r="AG11" s="468"/>
      <c r="AH11" s="468"/>
      <c r="AI11" s="468"/>
      <c r="AJ11" s="468"/>
      <c r="AK11" s="468"/>
      <c r="AL11" s="468"/>
      <c r="AM11" s="468"/>
      <c r="AN11" s="468"/>
      <c r="AO11" s="468"/>
      <c r="AP11" s="468"/>
      <c r="AQ11" s="468"/>
      <c r="AR11" s="468"/>
    </row>
    <row r="12" spans="1:44" s="133" customFormat="1" ht="15" customHeight="1" x14ac:dyDescent="0.2">
      <c r="A12" s="467" t="s">
        <v>5</v>
      </c>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8"/>
      <c r="AF12" s="468"/>
      <c r="AG12" s="468"/>
      <c r="AH12" s="468"/>
      <c r="AI12" s="468"/>
      <c r="AJ12" s="468"/>
      <c r="AK12" s="468"/>
      <c r="AL12" s="468"/>
      <c r="AM12" s="468"/>
      <c r="AN12" s="468"/>
      <c r="AO12" s="468"/>
      <c r="AP12" s="468"/>
      <c r="AQ12" s="468"/>
      <c r="AR12" s="468"/>
    </row>
    <row r="13" spans="1:44" s="133" customFormat="1" ht="15" customHeight="1" x14ac:dyDescent="0.25">
      <c r="A13" s="134"/>
      <c r="B13" s="134"/>
      <c r="C13" s="134"/>
      <c r="D13" s="134"/>
      <c r="E13" s="134"/>
      <c r="F13" s="134"/>
      <c r="G13" s="134"/>
      <c r="H13" s="134"/>
      <c r="I13" s="134"/>
      <c r="J13" s="134"/>
      <c r="K13" s="134"/>
      <c r="L13" s="134"/>
      <c r="M13" s="134"/>
      <c r="N13" s="134"/>
      <c r="O13" s="134"/>
      <c r="P13" s="134"/>
      <c r="Q13" s="134"/>
      <c r="R13" s="134"/>
      <c r="S13" s="134"/>
      <c r="T13" s="134"/>
      <c r="U13" s="134"/>
      <c r="V13" s="134"/>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4" s="133" customFormat="1" ht="15" customHeight="1" x14ac:dyDescent="0.2">
      <c r="A14" s="469" t="s">
        <v>244</v>
      </c>
      <c r="B14" s="469"/>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21"/>
      <c r="AF14" s="421"/>
      <c r="AG14" s="421"/>
      <c r="AH14" s="421"/>
      <c r="AI14" s="421"/>
      <c r="AJ14" s="421"/>
      <c r="AK14" s="421"/>
      <c r="AL14" s="421"/>
      <c r="AM14" s="421"/>
      <c r="AN14" s="421"/>
      <c r="AO14" s="421"/>
      <c r="AP14" s="421"/>
      <c r="AQ14" s="421"/>
      <c r="AR14" s="421"/>
    </row>
    <row r="15" spans="1:44" ht="27.75" customHeight="1" x14ac:dyDescent="0.25">
      <c r="D15" s="137" t="s">
        <v>245</v>
      </c>
    </row>
    <row r="16" spans="1:44" ht="27.75" customHeight="1" thickBot="1" x14ac:dyDescent="0.3">
      <c r="A16" s="138" t="s">
        <v>246</v>
      </c>
      <c r="B16" s="138" t="s">
        <v>247</v>
      </c>
      <c r="D16" s="139"/>
      <c r="E16" s="140"/>
      <c r="F16" s="140"/>
      <c r="G16" s="140"/>
      <c r="H16" s="140"/>
      <c r="J16" s="141"/>
      <c r="K16" s="141"/>
      <c r="L16" s="142"/>
      <c r="M16" s="141"/>
      <c r="N16" s="143"/>
      <c r="P16" s="38"/>
    </row>
    <row r="17" spans="1:23" ht="23.25" x14ac:dyDescent="0.3">
      <c r="A17" s="144" t="s">
        <v>248</v>
      </c>
      <c r="B17" s="373">
        <v>4736.3950000000004</v>
      </c>
      <c r="J17" s="466"/>
      <c r="K17" s="466"/>
      <c r="L17" s="466"/>
      <c r="M17" s="466"/>
      <c r="N17" s="466"/>
      <c r="P17" s="145"/>
    </row>
    <row r="18" spans="1:23" ht="23.25" x14ac:dyDescent="0.3">
      <c r="A18" s="146" t="s">
        <v>249</v>
      </c>
      <c r="B18" s="147" t="s">
        <v>243</v>
      </c>
      <c r="J18" s="141"/>
      <c r="K18" s="141"/>
      <c r="L18" s="141"/>
      <c r="M18" s="141"/>
      <c r="N18" s="143"/>
      <c r="P18" s="145"/>
    </row>
    <row r="19" spans="1:23" ht="23.25" x14ac:dyDescent="0.3">
      <c r="A19" s="146" t="s">
        <v>250</v>
      </c>
      <c r="B19" s="147">
        <v>7</v>
      </c>
      <c r="D19" s="137" t="s">
        <v>251</v>
      </c>
      <c r="J19" s="466"/>
      <c r="K19" s="466"/>
      <c r="L19" s="466"/>
      <c r="M19" s="141"/>
      <c r="N19" s="143"/>
      <c r="P19" s="145"/>
    </row>
    <row r="20" spans="1:23" ht="24" thickBot="1" x14ac:dyDescent="0.3">
      <c r="A20" s="148" t="s">
        <v>252</v>
      </c>
      <c r="B20" s="147">
        <v>16</v>
      </c>
      <c r="D20" s="463" t="s">
        <v>253</v>
      </c>
      <c r="E20" s="463"/>
      <c r="F20" s="149" t="s">
        <v>243</v>
      </c>
      <c r="J20" s="141"/>
      <c r="K20" s="141"/>
      <c r="L20" s="141"/>
      <c r="M20" s="141"/>
      <c r="N20" s="141"/>
      <c r="P20" s="150"/>
      <c r="T20" s="151"/>
    </row>
    <row r="21" spans="1:23" ht="23.25" x14ac:dyDescent="0.3">
      <c r="A21" s="144" t="s">
        <v>254</v>
      </c>
      <c r="B21" s="152" t="s">
        <v>243</v>
      </c>
      <c r="D21" s="463" t="s">
        <v>255</v>
      </c>
      <c r="E21" s="463"/>
      <c r="F21" s="149" t="s">
        <v>243</v>
      </c>
      <c r="J21" s="141"/>
      <c r="K21" s="141"/>
      <c r="L21" s="141"/>
      <c r="M21" s="141"/>
      <c r="N21" s="141"/>
      <c r="P21" s="145"/>
    </row>
    <row r="22" spans="1:23" ht="23.25" x14ac:dyDescent="0.3">
      <c r="A22" s="146" t="s">
        <v>256</v>
      </c>
      <c r="B22" s="147" t="s">
        <v>243</v>
      </c>
      <c r="D22" s="463" t="s">
        <v>257</v>
      </c>
      <c r="E22" s="463"/>
      <c r="F22" s="149" t="s">
        <v>243</v>
      </c>
      <c r="G22" s="153">
        <f>AB81</f>
        <v>0</v>
      </c>
      <c r="J22" s="141"/>
      <c r="K22" s="141"/>
      <c r="L22" s="141"/>
      <c r="M22" s="141"/>
      <c r="N22" s="141"/>
      <c r="P22" s="145"/>
    </row>
    <row r="23" spans="1:23" ht="23.25" x14ac:dyDescent="0.25">
      <c r="A23" s="146" t="s">
        <v>258</v>
      </c>
      <c r="B23" s="147" t="s">
        <v>243</v>
      </c>
      <c r="D23" s="463" t="s">
        <v>259</v>
      </c>
      <c r="E23" s="463"/>
      <c r="F23" s="149" t="s">
        <v>243</v>
      </c>
      <c r="J23" s="141"/>
      <c r="K23" s="141"/>
      <c r="L23" s="141"/>
      <c r="M23" s="141"/>
      <c r="N23" s="141"/>
      <c r="P23" s="154"/>
      <c r="R23" s="155"/>
      <c r="S23" s="156"/>
      <c r="T23" s="157"/>
      <c r="U23" s="156"/>
      <c r="V23" s="158"/>
      <c r="W23" s="159"/>
    </row>
    <row r="24" spans="1:23" ht="27.75" customHeight="1" x14ac:dyDescent="0.25">
      <c r="A24" s="146" t="s">
        <v>260</v>
      </c>
      <c r="B24" s="147" t="s">
        <v>243</v>
      </c>
      <c r="K24" s="160"/>
      <c r="L24" s="160"/>
      <c r="M24" s="160"/>
      <c r="P24" s="154"/>
      <c r="R24" s="155"/>
      <c r="S24" s="156"/>
      <c r="T24" s="157"/>
      <c r="U24" s="156"/>
      <c r="V24" s="158"/>
      <c r="W24" s="159"/>
    </row>
    <row r="25" spans="1:23" ht="27.75" customHeight="1" x14ac:dyDescent="0.25">
      <c r="A25" s="146" t="s">
        <v>261</v>
      </c>
      <c r="B25" s="147" t="s">
        <v>243</v>
      </c>
      <c r="R25" s="155"/>
      <c r="S25" s="156"/>
      <c r="T25" s="156"/>
      <c r="U25" s="156"/>
      <c r="V25" s="158"/>
      <c r="W25" s="159"/>
    </row>
    <row r="26" spans="1:23" ht="20.25" x14ac:dyDescent="0.25">
      <c r="A26" s="146" t="s">
        <v>262</v>
      </c>
      <c r="B26" s="147" t="s">
        <v>243</v>
      </c>
      <c r="R26" s="155"/>
      <c r="S26" s="156"/>
      <c r="T26" s="156"/>
      <c r="U26" s="156"/>
      <c r="V26" s="158"/>
      <c r="W26" s="159"/>
    </row>
    <row r="27" spans="1:23" ht="20.25" x14ac:dyDescent="0.25">
      <c r="A27" s="161" t="s">
        <v>245</v>
      </c>
      <c r="B27" s="162" t="s">
        <v>243</v>
      </c>
      <c r="R27" s="155"/>
      <c r="S27" s="156"/>
      <c r="T27" s="156"/>
      <c r="U27" s="156"/>
      <c r="V27" s="158"/>
      <c r="W27" s="159"/>
    </row>
    <row r="28" spans="1:23" ht="21" thickBot="1" x14ac:dyDescent="0.3">
      <c r="A28" s="148" t="s">
        <v>263</v>
      </c>
      <c r="B28" s="369">
        <v>0.2</v>
      </c>
      <c r="R28" s="155"/>
      <c r="S28" s="156"/>
      <c r="T28" s="156"/>
      <c r="U28" s="156"/>
      <c r="V28" s="156"/>
      <c r="W28" s="159"/>
    </row>
    <row r="29" spans="1:23" ht="20.25" x14ac:dyDescent="0.25">
      <c r="A29" s="144" t="s">
        <v>245</v>
      </c>
      <c r="B29" s="152" t="s">
        <v>243</v>
      </c>
      <c r="R29" s="155"/>
      <c r="S29" s="156"/>
      <c r="T29" s="156"/>
      <c r="U29" s="156"/>
      <c r="V29" s="156"/>
    </row>
    <row r="30" spans="1:23" ht="20.25" x14ac:dyDescent="0.25">
      <c r="A30" s="146" t="s">
        <v>264</v>
      </c>
      <c r="B30" s="147" t="s">
        <v>243</v>
      </c>
      <c r="R30" s="155"/>
      <c r="S30" s="156"/>
      <c r="T30" s="156"/>
      <c r="U30" s="156"/>
      <c r="V30" s="156"/>
    </row>
    <row r="31" spans="1:23" ht="21" thickBot="1" x14ac:dyDescent="0.3">
      <c r="A31" s="161" t="s">
        <v>265</v>
      </c>
      <c r="B31" s="163" t="s">
        <v>243</v>
      </c>
      <c r="S31" s="156"/>
      <c r="T31" s="156"/>
      <c r="U31" s="156"/>
      <c r="V31" s="156"/>
    </row>
    <row r="32" spans="1:23" ht="15.75" x14ac:dyDescent="0.25">
      <c r="A32" s="164" t="s">
        <v>266</v>
      </c>
      <c r="B32" s="165" t="s">
        <v>243</v>
      </c>
    </row>
    <row r="33" spans="1:30" ht="15.75" x14ac:dyDescent="0.25">
      <c r="A33" s="166" t="s">
        <v>267</v>
      </c>
      <c r="B33" s="167" t="s">
        <v>243</v>
      </c>
    </row>
    <row r="34" spans="1:30" ht="15.75" x14ac:dyDescent="0.25">
      <c r="A34" s="166" t="s">
        <v>268</v>
      </c>
      <c r="B34" s="168" t="s">
        <v>243</v>
      </c>
    </row>
    <row r="35" spans="1:30" ht="15.75" x14ac:dyDescent="0.25">
      <c r="A35" s="166" t="s">
        <v>269</v>
      </c>
      <c r="B35" s="169" t="s">
        <v>243</v>
      </c>
    </row>
    <row r="36" spans="1:30" ht="31.5" x14ac:dyDescent="0.25">
      <c r="A36" s="166" t="s">
        <v>270</v>
      </c>
      <c r="B36" s="169" t="s">
        <v>243</v>
      </c>
    </row>
    <row r="37" spans="1:30" ht="15.75" x14ac:dyDescent="0.25">
      <c r="A37" s="166" t="s">
        <v>271</v>
      </c>
      <c r="B37" s="169" t="s">
        <v>243</v>
      </c>
    </row>
    <row r="38" spans="1:30" ht="16.5" thickBot="1" x14ac:dyDescent="0.3">
      <c r="A38" s="170" t="s">
        <v>272</v>
      </c>
      <c r="B38" s="171" t="s">
        <v>243</v>
      </c>
    </row>
    <row r="39" spans="1:30" ht="15.75" x14ac:dyDescent="0.25">
      <c r="A39" s="172" t="s">
        <v>273</v>
      </c>
      <c r="B39" s="173">
        <v>2020</v>
      </c>
      <c r="C39" s="173">
        <v>2021</v>
      </c>
      <c r="D39" s="173">
        <v>2022</v>
      </c>
      <c r="E39" s="173">
        <v>2023</v>
      </c>
      <c r="F39" s="173">
        <v>2024</v>
      </c>
      <c r="G39" s="173">
        <v>2025</v>
      </c>
      <c r="H39" s="173">
        <v>2026</v>
      </c>
      <c r="I39" s="173">
        <v>2027</v>
      </c>
      <c r="J39" s="173">
        <v>2028</v>
      </c>
      <c r="K39" s="173">
        <v>2029</v>
      </c>
      <c r="L39" s="173">
        <v>2030</v>
      </c>
      <c r="M39" s="173">
        <f t="shared" ref="M39:AD39" si="0">L39+1</f>
        <v>2031</v>
      </c>
      <c r="N39" s="173">
        <f t="shared" si="0"/>
        <v>2032</v>
      </c>
      <c r="O39" s="173">
        <f t="shared" si="0"/>
        <v>2033</v>
      </c>
      <c r="P39" s="173">
        <f t="shared" si="0"/>
        <v>2034</v>
      </c>
      <c r="Q39" s="173">
        <f t="shared" si="0"/>
        <v>2035</v>
      </c>
      <c r="R39" s="173">
        <f t="shared" si="0"/>
        <v>2036</v>
      </c>
      <c r="S39" s="173">
        <f t="shared" si="0"/>
        <v>2037</v>
      </c>
      <c r="T39" s="173">
        <f t="shared" si="0"/>
        <v>2038</v>
      </c>
      <c r="U39" s="173">
        <f t="shared" si="0"/>
        <v>2039</v>
      </c>
      <c r="V39" s="173">
        <f t="shared" si="0"/>
        <v>2040</v>
      </c>
      <c r="W39" s="173">
        <f t="shared" si="0"/>
        <v>2041</v>
      </c>
      <c r="X39" s="173">
        <f t="shared" si="0"/>
        <v>2042</v>
      </c>
      <c r="Y39" s="173">
        <f t="shared" si="0"/>
        <v>2043</v>
      </c>
      <c r="Z39" s="173">
        <f t="shared" si="0"/>
        <v>2044</v>
      </c>
      <c r="AA39" s="173">
        <f t="shared" si="0"/>
        <v>2045</v>
      </c>
      <c r="AB39" s="173">
        <f t="shared" si="0"/>
        <v>2046</v>
      </c>
      <c r="AC39" s="173">
        <f t="shared" si="0"/>
        <v>2047</v>
      </c>
      <c r="AD39" s="173">
        <f t="shared" si="0"/>
        <v>2048</v>
      </c>
    </row>
    <row r="40" spans="1:30" customFormat="1" ht="27.75" customHeight="1" outlineLevel="1" x14ac:dyDescent="0.25">
      <c r="A40" s="174" t="s">
        <v>274</v>
      </c>
      <c r="B40" s="370">
        <v>1.034</v>
      </c>
      <c r="C40" s="370">
        <v>1.0489999999999999</v>
      </c>
      <c r="D40" s="370">
        <v>1.1459999999999999</v>
      </c>
      <c r="E40" s="370">
        <v>1.07</v>
      </c>
      <c r="F40" s="370">
        <v>1.0529999999999999</v>
      </c>
      <c r="G40" s="370">
        <v>1.048</v>
      </c>
      <c r="H40" s="370">
        <v>1.046</v>
      </c>
      <c r="I40" s="370">
        <v>1.046</v>
      </c>
      <c r="J40" s="370">
        <v>1.046</v>
      </c>
      <c r="K40" s="370">
        <v>1.046</v>
      </c>
      <c r="L40" s="370">
        <v>1.046</v>
      </c>
      <c r="M40" s="175">
        <f t="shared" ref="M40:AD40" si="1">L40</f>
        <v>1.046</v>
      </c>
      <c r="N40" s="175">
        <f t="shared" si="1"/>
        <v>1.046</v>
      </c>
      <c r="O40" s="175">
        <f t="shared" si="1"/>
        <v>1.046</v>
      </c>
      <c r="P40" s="175">
        <f t="shared" si="1"/>
        <v>1.046</v>
      </c>
      <c r="Q40" s="175">
        <f t="shared" si="1"/>
        <v>1.046</v>
      </c>
      <c r="R40" s="175">
        <f t="shared" si="1"/>
        <v>1.046</v>
      </c>
      <c r="S40" s="175">
        <f t="shared" si="1"/>
        <v>1.046</v>
      </c>
      <c r="T40" s="175">
        <f t="shared" si="1"/>
        <v>1.046</v>
      </c>
      <c r="U40" s="175">
        <f t="shared" si="1"/>
        <v>1.046</v>
      </c>
      <c r="V40" s="175">
        <f t="shared" si="1"/>
        <v>1.046</v>
      </c>
      <c r="W40" s="175">
        <f t="shared" si="1"/>
        <v>1.046</v>
      </c>
      <c r="X40" s="175">
        <f t="shared" si="1"/>
        <v>1.046</v>
      </c>
      <c r="Y40" s="175">
        <f t="shared" si="1"/>
        <v>1.046</v>
      </c>
      <c r="Z40" s="175">
        <f t="shared" si="1"/>
        <v>1.046</v>
      </c>
      <c r="AA40" s="175">
        <f t="shared" si="1"/>
        <v>1.046</v>
      </c>
      <c r="AB40" s="175">
        <f t="shared" si="1"/>
        <v>1.046</v>
      </c>
      <c r="AC40" s="175">
        <f t="shared" si="1"/>
        <v>1.046</v>
      </c>
      <c r="AD40" s="175">
        <f t="shared" si="1"/>
        <v>1.046</v>
      </c>
    </row>
    <row r="41" spans="1:30" ht="27.75" customHeight="1" outlineLevel="1" x14ac:dyDescent="0.25">
      <c r="A41" s="174" t="s">
        <v>275</v>
      </c>
      <c r="B41" s="371">
        <v>1.034</v>
      </c>
      <c r="C41" s="371">
        <f>100*B41*C40/100</f>
        <v>1.0846659999999999</v>
      </c>
      <c r="D41" s="371">
        <f>100*C41*D40/100</f>
        <v>1.2430272359999999</v>
      </c>
      <c r="E41" s="371">
        <f>100*D41*E40/100</f>
        <v>1.3300391425199998</v>
      </c>
      <c r="F41" s="371">
        <f>100*E41*F40/100</f>
        <v>1.4005312170735598</v>
      </c>
      <c r="G41" s="371">
        <f>100*F41*G40/100</f>
        <v>1.4677567154930906</v>
      </c>
      <c r="H41" s="371">
        <f t="shared" ref="H41:L41" si="2">100*G41*H40/100</f>
        <v>1.5352735244057729</v>
      </c>
      <c r="I41" s="371">
        <f t="shared" si="2"/>
        <v>1.6058961065284385</v>
      </c>
      <c r="J41" s="371">
        <f t="shared" si="2"/>
        <v>1.6797673274287468</v>
      </c>
      <c r="K41" s="371">
        <f t="shared" si="2"/>
        <v>1.7570366244904689</v>
      </c>
      <c r="L41" s="371">
        <f t="shared" si="2"/>
        <v>1.8378603092170307</v>
      </c>
      <c r="M41" s="176">
        <f t="shared" ref="M41:AD41" si="3">(1+L41)*(1+M40)-1</f>
        <v>4.8062621926580453</v>
      </c>
      <c r="N41" s="176">
        <f t="shared" si="3"/>
        <v>10.879612446178362</v>
      </c>
      <c r="O41" s="176">
        <f t="shared" si="3"/>
        <v>23.305687064880932</v>
      </c>
      <c r="P41" s="176">
        <f t="shared" si="3"/>
        <v>48.729435734746396</v>
      </c>
      <c r="Q41" s="176">
        <f t="shared" si="3"/>
        <v>100.74642551329114</v>
      </c>
      <c r="R41" s="176">
        <f t="shared" si="3"/>
        <v>207.1731866001937</v>
      </c>
      <c r="S41" s="176">
        <f t="shared" si="3"/>
        <v>424.92233978399639</v>
      </c>
      <c r="T41" s="176">
        <f t="shared" si="3"/>
        <v>870.43710719805676</v>
      </c>
      <c r="U41" s="176">
        <f t="shared" si="3"/>
        <v>1781.9603213272244</v>
      </c>
      <c r="V41" s="176">
        <f t="shared" si="3"/>
        <v>3646.9368174355018</v>
      </c>
      <c r="W41" s="176">
        <f t="shared" si="3"/>
        <v>7462.6787284730372</v>
      </c>
      <c r="X41" s="176">
        <f t="shared" si="3"/>
        <v>15269.686678455835</v>
      </c>
      <c r="Y41" s="176">
        <f t="shared" si="3"/>
        <v>31242.824944120643</v>
      </c>
      <c r="Z41" s="176">
        <f t="shared" si="3"/>
        <v>63923.86583567084</v>
      </c>
      <c r="AA41" s="176">
        <f t="shared" si="3"/>
        <v>130789.27549978255</v>
      </c>
      <c r="AB41" s="176">
        <f t="shared" si="3"/>
        <v>267595.90367255511</v>
      </c>
      <c r="AC41" s="176">
        <f t="shared" si="3"/>
        <v>547502.26491404779</v>
      </c>
      <c r="AD41" s="176">
        <f t="shared" si="3"/>
        <v>1120190.6800141418</v>
      </c>
    </row>
    <row r="42" spans="1:30" s="137" customFormat="1" ht="27.75" customHeight="1" thickBot="1" x14ac:dyDescent="0.3">
      <c r="A42" s="177" t="s">
        <v>276</v>
      </c>
      <c r="B42" s="178" t="s">
        <v>243</v>
      </c>
      <c r="C42" s="179" t="s">
        <v>243</v>
      </c>
      <c r="D42" s="179" t="s">
        <v>243</v>
      </c>
      <c r="E42" s="179" t="s">
        <v>243</v>
      </c>
      <c r="F42" s="179" t="s">
        <v>243</v>
      </c>
      <c r="G42" s="179" t="s">
        <v>243</v>
      </c>
      <c r="H42" s="179" t="s">
        <v>243</v>
      </c>
      <c r="I42" s="179" t="s">
        <v>243</v>
      </c>
      <c r="J42" s="179" t="s">
        <v>243</v>
      </c>
      <c r="K42" s="179" t="s">
        <v>243</v>
      </c>
      <c r="L42" s="179" t="s">
        <v>243</v>
      </c>
      <c r="M42" s="180" t="e">
        <f t="shared" ref="M42:AD42" si="4">L42*L40+L42</f>
        <v>#VALUE!</v>
      </c>
      <c r="N42" s="180" t="e">
        <f t="shared" si="4"/>
        <v>#VALUE!</v>
      </c>
      <c r="O42" s="180" t="e">
        <f t="shared" si="4"/>
        <v>#VALUE!</v>
      </c>
      <c r="P42" s="180" t="e">
        <f t="shared" si="4"/>
        <v>#VALUE!</v>
      </c>
      <c r="Q42" s="180" t="e">
        <f t="shared" si="4"/>
        <v>#VALUE!</v>
      </c>
      <c r="R42" s="180" t="e">
        <f t="shared" si="4"/>
        <v>#VALUE!</v>
      </c>
      <c r="S42" s="180" t="e">
        <f t="shared" si="4"/>
        <v>#VALUE!</v>
      </c>
      <c r="T42" s="180" t="e">
        <f t="shared" si="4"/>
        <v>#VALUE!</v>
      </c>
      <c r="U42" s="180" t="e">
        <f t="shared" si="4"/>
        <v>#VALUE!</v>
      </c>
      <c r="V42" s="180" t="e">
        <f t="shared" si="4"/>
        <v>#VALUE!</v>
      </c>
      <c r="W42" s="180" t="e">
        <f t="shared" si="4"/>
        <v>#VALUE!</v>
      </c>
      <c r="X42" s="180" t="e">
        <f t="shared" si="4"/>
        <v>#VALUE!</v>
      </c>
      <c r="Y42" s="180" t="e">
        <f t="shared" si="4"/>
        <v>#VALUE!</v>
      </c>
      <c r="Z42" s="180" t="e">
        <f t="shared" si="4"/>
        <v>#VALUE!</v>
      </c>
      <c r="AA42" s="180" t="e">
        <f t="shared" si="4"/>
        <v>#VALUE!</v>
      </c>
      <c r="AB42" s="180" t="e">
        <f t="shared" si="4"/>
        <v>#VALUE!</v>
      </c>
      <c r="AC42" s="180" t="e">
        <f t="shared" si="4"/>
        <v>#VALUE!</v>
      </c>
      <c r="AD42" s="180" t="e">
        <f t="shared" si="4"/>
        <v>#VALUE!</v>
      </c>
    </row>
    <row r="43" spans="1:30" ht="27.75" customHeight="1" thickBot="1" x14ac:dyDescent="0.3">
      <c r="A43" s="181"/>
    </row>
    <row r="44" spans="1:30" ht="27.75" customHeight="1" x14ac:dyDescent="0.25">
      <c r="A44" s="182" t="s">
        <v>277</v>
      </c>
      <c r="B44" s="173">
        <f t="shared" ref="B44:AD44" si="5">B39</f>
        <v>2020</v>
      </c>
      <c r="C44" s="173">
        <f t="shared" si="5"/>
        <v>2021</v>
      </c>
      <c r="D44" s="173">
        <f t="shared" si="5"/>
        <v>2022</v>
      </c>
      <c r="E44" s="173">
        <f t="shared" si="5"/>
        <v>2023</v>
      </c>
      <c r="F44" s="173">
        <f t="shared" si="5"/>
        <v>2024</v>
      </c>
      <c r="G44" s="173">
        <f t="shared" si="5"/>
        <v>2025</v>
      </c>
      <c r="H44" s="173">
        <f t="shared" si="5"/>
        <v>2026</v>
      </c>
      <c r="I44" s="173">
        <f t="shared" si="5"/>
        <v>2027</v>
      </c>
      <c r="J44" s="173">
        <f t="shared" si="5"/>
        <v>2028</v>
      </c>
      <c r="K44" s="173">
        <f t="shared" si="5"/>
        <v>2029</v>
      </c>
      <c r="L44" s="173">
        <f t="shared" si="5"/>
        <v>2030</v>
      </c>
      <c r="M44" s="173">
        <f t="shared" si="5"/>
        <v>2031</v>
      </c>
      <c r="N44" s="173">
        <f t="shared" si="5"/>
        <v>2032</v>
      </c>
      <c r="O44" s="173">
        <f t="shared" si="5"/>
        <v>2033</v>
      </c>
      <c r="P44" s="173">
        <f t="shared" si="5"/>
        <v>2034</v>
      </c>
      <c r="Q44" s="173">
        <f t="shared" si="5"/>
        <v>2035</v>
      </c>
      <c r="R44" s="173">
        <f t="shared" si="5"/>
        <v>2036</v>
      </c>
      <c r="S44" s="173">
        <f t="shared" si="5"/>
        <v>2037</v>
      </c>
      <c r="T44" s="173">
        <f t="shared" si="5"/>
        <v>2038</v>
      </c>
      <c r="U44" s="173">
        <f t="shared" si="5"/>
        <v>2039</v>
      </c>
      <c r="V44" s="173">
        <f t="shared" si="5"/>
        <v>2040</v>
      </c>
      <c r="W44" s="173">
        <f t="shared" si="5"/>
        <v>2041</v>
      </c>
      <c r="X44" s="173">
        <f t="shared" si="5"/>
        <v>2042</v>
      </c>
      <c r="Y44" s="173">
        <f t="shared" si="5"/>
        <v>2043</v>
      </c>
      <c r="Z44" s="173">
        <f t="shared" si="5"/>
        <v>2044</v>
      </c>
      <c r="AA44" s="173">
        <f t="shared" si="5"/>
        <v>2045</v>
      </c>
      <c r="AB44" s="173">
        <f t="shared" si="5"/>
        <v>2046</v>
      </c>
      <c r="AC44" s="173">
        <f t="shared" si="5"/>
        <v>2047</v>
      </c>
      <c r="AD44" s="173">
        <f t="shared" si="5"/>
        <v>2048</v>
      </c>
    </row>
    <row r="45" spans="1:30" ht="27.75" customHeight="1" x14ac:dyDescent="0.25">
      <c r="A45" s="174" t="s">
        <v>278</v>
      </c>
      <c r="B45" s="183" t="s">
        <v>243</v>
      </c>
      <c r="C45" s="183" t="s">
        <v>243</v>
      </c>
      <c r="D45" s="183" t="s">
        <v>243</v>
      </c>
      <c r="E45" s="183" t="s">
        <v>243</v>
      </c>
      <c r="F45" s="183" t="s">
        <v>243</v>
      </c>
      <c r="G45" s="183" t="s">
        <v>243</v>
      </c>
      <c r="H45" s="183" t="s">
        <v>243</v>
      </c>
      <c r="I45" s="183" t="s">
        <v>243</v>
      </c>
      <c r="J45" s="183" t="s">
        <v>243</v>
      </c>
      <c r="K45" s="183" t="s">
        <v>243</v>
      </c>
      <c r="L45" s="183" t="s">
        <v>243</v>
      </c>
      <c r="M45" s="184" t="e">
        <f t="shared" ref="M45:AD45" si="6">L45+L46-L47</f>
        <v>#VALUE!</v>
      </c>
      <c r="N45" s="184" t="e">
        <f t="shared" si="6"/>
        <v>#VALUE!</v>
      </c>
      <c r="O45" s="184" t="e">
        <f t="shared" si="6"/>
        <v>#VALUE!</v>
      </c>
      <c r="P45" s="184" t="e">
        <f t="shared" si="6"/>
        <v>#VALUE!</v>
      </c>
      <c r="Q45" s="184" t="e">
        <f t="shared" si="6"/>
        <v>#VALUE!</v>
      </c>
      <c r="R45" s="184" t="e">
        <f t="shared" si="6"/>
        <v>#VALUE!</v>
      </c>
      <c r="S45" s="184" t="e">
        <f t="shared" si="6"/>
        <v>#VALUE!</v>
      </c>
      <c r="T45" s="184" t="e">
        <f t="shared" si="6"/>
        <v>#VALUE!</v>
      </c>
      <c r="U45" s="184" t="e">
        <f t="shared" si="6"/>
        <v>#VALUE!</v>
      </c>
      <c r="V45" s="184" t="e">
        <f t="shared" si="6"/>
        <v>#VALUE!</v>
      </c>
      <c r="W45" s="184" t="e">
        <f t="shared" si="6"/>
        <v>#VALUE!</v>
      </c>
      <c r="X45" s="184" t="e">
        <f t="shared" si="6"/>
        <v>#VALUE!</v>
      </c>
      <c r="Y45" s="184" t="e">
        <f t="shared" si="6"/>
        <v>#VALUE!</v>
      </c>
      <c r="Z45" s="184" t="e">
        <f t="shared" si="6"/>
        <v>#VALUE!</v>
      </c>
      <c r="AA45" s="184" t="e">
        <f t="shared" si="6"/>
        <v>#VALUE!</v>
      </c>
      <c r="AB45" s="184" t="e">
        <f t="shared" si="6"/>
        <v>#VALUE!</v>
      </c>
      <c r="AC45" s="184" t="e">
        <f t="shared" si="6"/>
        <v>#VALUE!</v>
      </c>
      <c r="AD45" s="184" t="e">
        <f t="shared" si="6"/>
        <v>#VALUE!</v>
      </c>
    </row>
    <row r="46" spans="1:30" ht="27.75" customHeight="1" x14ac:dyDescent="0.25">
      <c r="A46" s="174" t="s">
        <v>279</v>
      </c>
      <c r="B46" s="183" t="s">
        <v>243</v>
      </c>
      <c r="C46" s="183" t="s">
        <v>243</v>
      </c>
      <c r="D46" s="183" t="s">
        <v>243</v>
      </c>
      <c r="E46" s="183" t="s">
        <v>243</v>
      </c>
      <c r="F46" s="183" t="s">
        <v>243</v>
      </c>
      <c r="G46" s="183" t="s">
        <v>243</v>
      </c>
      <c r="H46" s="183" t="s">
        <v>243</v>
      </c>
      <c r="I46" s="183" t="s">
        <v>243</v>
      </c>
      <c r="J46" s="183" t="s">
        <v>243</v>
      </c>
      <c r="K46" s="185" t="s">
        <v>243</v>
      </c>
      <c r="L46" s="185" t="s">
        <v>243</v>
      </c>
      <c r="M46" s="186"/>
      <c r="N46" s="186"/>
      <c r="O46" s="186"/>
      <c r="P46" s="186"/>
      <c r="Q46" s="186"/>
      <c r="R46" s="186"/>
      <c r="S46" s="186"/>
      <c r="T46" s="186"/>
      <c r="U46" s="186"/>
      <c r="V46" s="186"/>
      <c r="W46" s="186"/>
      <c r="X46" s="186"/>
      <c r="Y46" s="186"/>
      <c r="Z46" s="186"/>
      <c r="AA46" s="186"/>
      <c r="AB46" s="186"/>
      <c r="AC46" s="186"/>
      <c r="AD46" s="186"/>
    </row>
    <row r="47" spans="1:30" ht="27.75" customHeight="1" x14ac:dyDescent="0.25">
      <c r="A47" s="174" t="s">
        <v>280</v>
      </c>
      <c r="B47" s="183" t="s">
        <v>243</v>
      </c>
      <c r="C47" s="183" t="s">
        <v>243</v>
      </c>
      <c r="D47" s="183" t="s">
        <v>243</v>
      </c>
      <c r="E47" s="183" t="s">
        <v>243</v>
      </c>
      <c r="F47" s="183" t="s">
        <v>243</v>
      </c>
      <c r="G47" s="183" t="s">
        <v>243</v>
      </c>
      <c r="H47" s="183" t="s">
        <v>243</v>
      </c>
      <c r="I47" s="183" t="s">
        <v>243</v>
      </c>
      <c r="J47" s="183" t="s">
        <v>243</v>
      </c>
      <c r="K47" s="183" t="s">
        <v>243</v>
      </c>
      <c r="L47" s="183" t="s">
        <v>243</v>
      </c>
      <c r="M47" s="184" t="e">
        <f t="shared" ref="M47:AD47" si="7">IF(ROUND(M45,1)=0,0,L47+M46/$B$32)</f>
        <v>#VALUE!</v>
      </c>
      <c r="N47" s="184" t="e">
        <f t="shared" si="7"/>
        <v>#VALUE!</v>
      </c>
      <c r="O47" s="184" t="e">
        <f t="shared" si="7"/>
        <v>#VALUE!</v>
      </c>
      <c r="P47" s="184" t="e">
        <f t="shared" si="7"/>
        <v>#VALUE!</v>
      </c>
      <c r="Q47" s="184" t="e">
        <f t="shared" si="7"/>
        <v>#VALUE!</v>
      </c>
      <c r="R47" s="184" t="e">
        <f t="shared" si="7"/>
        <v>#VALUE!</v>
      </c>
      <c r="S47" s="184" t="e">
        <f t="shared" si="7"/>
        <v>#VALUE!</v>
      </c>
      <c r="T47" s="184" t="e">
        <f t="shared" si="7"/>
        <v>#VALUE!</v>
      </c>
      <c r="U47" s="184" t="e">
        <f t="shared" si="7"/>
        <v>#VALUE!</v>
      </c>
      <c r="V47" s="184" t="e">
        <f t="shared" si="7"/>
        <v>#VALUE!</v>
      </c>
      <c r="W47" s="184" t="e">
        <f t="shared" si="7"/>
        <v>#VALUE!</v>
      </c>
      <c r="X47" s="184" t="e">
        <f t="shared" si="7"/>
        <v>#VALUE!</v>
      </c>
      <c r="Y47" s="184" t="e">
        <f t="shared" si="7"/>
        <v>#VALUE!</v>
      </c>
      <c r="Z47" s="184" t="e">
        <f t="shared" si="7"/>
        <v>#VALUE!</v>
      </c>
      <c r="AA47" s="184" t="e">
        <f t="shared" si="7"/>
        <v>#VALUE!</v>
      </c>
      <c r="AB47" s="184" t="e">
        <f t="shared" si="7"/>
        <v>#VALUE!</v>
      </c>
      <c r="AC47" s="184" t="e">
        <f t="shared" si="7"/>
        <v>#VALUE!</v>
      </c>
      <c r="AD47" s="184" t="e">
        <f t="shared" si="7"/>
        <v>#VALUE!</v>
      </c>
    </row>
    <row r="48" spans="1:30" ht="27.75" customHeight="1" thickBot="1" x14ac:dyDescent="0.3">
      <c r="A48" s="177" t="s">
        <v>281</v>
      </c>
      <c r="B48" s="187" t="s">
        <v>243</v>
      </c>
      <c r="C48" s="187" t="s">
        <v>243</v>
      </c>
      <c r="D48" s="187" t="s">
        <v>243</v>
      </c>
      <c r="E48" s="187" t="s">
        <v>243</v>
      </c>
      <c r="F48" s="187" t="s">
        <v>243</v>
      </c>
      <c r="G48" s="187" t="s">
        <v>243</v>
      </c>
      <c r="H48" s="187" t="s">
        <v>243</v>
      </c>
      <c r="I48" s="187" t="s">
        <v>243</v>
      </c>
      <c r="J48" s="187" t="s">
        <v>243</v>
      </c>
      <c r="K48" s="187" t="s">
        <v>243</v>
      </c>
      <c r="L48" s="187" t="s">
        <v>243</v>
      </c>
      <c r="M48" s="188" t="e">
        <f t="shared" ref="M48:AD48" si="8">AVERAGE(SUM(M45:M46),(SUM(M45:M46)-M47))*$B$34</f>
        <v>#VALUE!</v>
      </c>
      <c r="N48" s="188" t="e">
        <f t="shared" si="8"/>
        <v>#VALUE!</v>
      </c>
      <c r="O48" s="188" t="e">
        <f t="shared" si="8"/>
        <v>#VALUE!</v>
      </c>
      <c r="P48" s="188" t="e">
        <f t="shared" si="8"/>
        <v>#VALUE!</v>
      </c>
      <c r="Q48" s="188" t="e">
        <f t="shared" si="8"/>
        <v>#VALUE!</v>
      </c>
      <c r="R48" s="188" t="e">
        <f t="shared" si="8"/>
        <v>#VALUE!</v>
      </c>
      <c r="S48" s="188" t="e">
        <f t="shared" si="8"/>
        <v>#VALUE!</v>
      </c>
      <c r="T48" s="188" t="e">
        <f t="shared" si="8"/>
        <v>#VALUE!</v>
      </c>
      <c r="U48" s="188" t="e">
        <f t="shared" si="8"/>
        <v>#VALUE!</v>
      </c>
      <c r="V48" s="188" t="e">
        <f t="shared" si="8"/>
        <v>#VALUE!</v>
      </c>
      <c r="W48" s="188" t="e">
        <f t="shared" si="8"/>
        <v>#VALUE!</v>
      </c>
      <c r="X48" s="188" t="e">
        <f t="shared" si="8"/>
        <v>#VALUE!</v>
      </c>
      <c r="Y48" s="188" t="e">
        <f t="shared" si="8"/>
        <v>#VALUE!</v>
      </c>
      <c r="Z48" s="188" t="e">
        <f t="shared" si="8"/>
        <v>#VALUE!</v>
      </c>
      <c r="AA48" s="188" t="e">
        <f t="shared" si="8"/>
        <v>#VALUE!</v>
      </c>
      <c r="AB48" s="188" t="e">
        <f t="shared" si="8"/>
        <v>#VALUE!</v>
      </c>
      <c r="AC48" s="188" t="e">
        <f t="shared" si="8"/>
        <v>#VALUE!</v>
      </c>
      <c r="AD48" s="188" t="e">
        <f t="shared" si="8"/>
        <v>#VALUE!</v>
      </c>
    </row>
    <row r="49" spans="1:30" ht="27.75" customHeight="1" thickBot="1" x14ac:dyDescent="0.3">
      <c r="A49" s="189"/>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row>
    <row r="50" spans="1:30" s="160" customFormat="1" ht="27.75" customHeight="1" x14ac:dyDescent="0.25">
      <c r="A50" s="182" t="s">
        <v>282</v>
      </c>
      <c r="B50" s="173">
        <f t="shared" ref="B50:AD50" si="9">B44</f>
        <v>2020</v>
      </c>
      <c r="C50" s="173">
        <f t="shared" si="9"/>
        <v>2021</v>
      </c>
      <c r="D50" s="173">
        <f t="shared" si="9"/>
        <v>2022</v>
      </c>
      <c r="E50" s="173">
        <f t="shared" si="9"/>
        <v>2023</v>
      </c>
      <c r="F50" s="173">
        <f t="shared" si="9"/>
        <v>2024</v>
      </c>
      <c r="G50" s="173">
        <f t="shared" si="9"/>
        <v>2025</v>
      </c>
      <c r="H50" s="173">
        <f t="shared" si="9"/>
        <v>2026</v>
      </c>
      <c r="I50" s="173">
        <f t="shared" si="9"/>
        <v>2027</v>
      </c>
      <c r="J50" s="173">
        <f t="shared" si="9"/>
        <v>2028</v>
      </c>
      <c r="K50" s="173">
        <f t="shared" si="9"/>
        <v>2029</v>
      </c>
      <c r="L50" s="173">
        <f t="shared" si="9"/>
        <v>2030</v>
      </c>
      <c r="M50" s="173">
        <f t="shared" si="9"/>
        <v>2031</v>
      </c>
      <c r="N50" s="173">
        <f t="shared" si="9"/>
        <v>2032</v>
      </c>
      <c r="O50" s="173">
        <f t="shared" si="9"/>
        <v>2033</v>
      </c>
      <c r="P50" s="173">
        <f t="shared" si="9"/>
        <v>2034</v>
      </c>
      <c r="Q50" s="173">
        <f t="shared" si="9"/>
        <v>2035</v>
      </c>
      <c r="R50" s="173">
        <f t="shared" si="9"/>
        <v>2036</v>
      </c>
      <c r="S50" s="173">
        <f t="shared" si="9"/>
        <v>2037</v>
      </c>
      <c r="T50" s="173">
        <f t="shared" si="9"/>
        <v>2038</v>
      </c>
      <c r="U50" s="173">
        <f t="shared" si="9"/>
        <v>2039</v>
      </c>
      <c r="V50" s="173">
        <f t="shared" si="9"/>
        <v>2040</v>
      </c>
      <c r="W50" s="173">
        <f t="shared" si="9"/>
        <v>2041</v>
      </c>
      <c r="X50" s="173">
        <f t="shared" si="9"/>
        <v>2042</v>
      </c>
      <c r="Y50" s="173">
        <f t="shared" si="9"/>
        <v>2043</v>
      </c>
      <c r="Z50" s="173">
        <f t="shared" si="9"/>
        <v>2044</v>
      </c>
      <c r="AA50" s="173">
        <f t="shared" si="9"/>
        <v>2045</v>
      </c>
      <c r="AB50" s="173">
        <f t="shared" si="9"/>
        <v>2046</v>
      </c>
      <c r="AC50" s="173">
        <f t="shared" si="9"/>
        <v>2047</v>
      </c>
      <c r="AD50" s="173">
        <f t="shared" si="9"/>
        <v>2048</v>
      </c>
    </row>
    <row r="51" spans="1:30" s="137" customFormat="1" ht="27.75" customHeight="1" x14ac:dyDescent="0.25">
      <c r="A51" s="191" t="s">
        <v>283</v>
      </c>
      <c r="B51" s="192" t="s">
        <v>243</v>
      </c>
      <c r="C51" s="192" t="s">
        <v>243</v>
      </c>
      <c r="D51" s="192" t="s">
        <v>243</v>
      </c>
      <c r="E51" s="192" t="s">
        <v>243</v>
      </c>
      <c r="F51" s="192" t="s">
        <v>243</v>
      </c>
      <c r="G51" s="192" t="s">
        <v>243</v>
      </c>
      <c r="H51" s="192" t="s">
        <v>243</v>
      </c>
      <c r="I51" s="192" t="s">
        <v>243</v>
      </c>
      <c r="J51" s="192" t="s">
        <v>243</v>
      </c>
      <c r="K51" s="192" t="s">
        <v>243</v>
      </c>
      <c r="L51" s="192" t="s">
        <v>243</v>
      </c>
      <c r="M51" s="193" t="e">
        <f t="shared" ref="M51:AD51" si="10">M42*$B$20</f>
        <v>#VALUE!</v>
      </c>
      <c r="N51" s="193" t="e">
        <f t="shared" si="10"/>
        <v>#VALUE!</v>
      </c>
      <c r="O51" s="193" t="e">
        <f t="shared" si="10"/>
        <v>#VALUE!</v>
      </c>
      <c r="P51" s="193" t="e">
        <f t="shared" si="10"/>
        <v>#VALUE!</v>
      </c>
      <c r="Q51" s="193" t="e">
        <f t="shared" si="10"/>
        <v>#VALUE!</v>
      </c>
      <c r="R51" s="193" t="e">
        <f t="shared" si="10"/>
        <v>#VALUE!</v>
      </c>
      <c r="S51" s="193" t="e">
        <f t="shared" si="10"/>
        <v>#VALUE!</v>
      </c>
      <c r="T51" s="193" t="e">
        <f t="shared" si="10"/>
        <v>#VALUE!</v>
      </c>
      <c r="U51" s="193" t="e">
        <f t="shared" si="10"/>
        <v>#VALUE!</v>
      </c>
      <c r="V51" s="193" t="e">
        <f t="shared" si="10"/>
        <v>#VALUE!</v>
      </c>
      <c r="W51" s="193" t="e">
        <f t="shared" si="10"/>
        <v>#VALUE!</v>
      </c>
      <c r="X51" s="193" t="e">
        <f t="shared" si="10"/>
        <v>#VALUE!</v>
      </c>
      <c r="Y51" s="193" t="e">
        <f t="shared" si="10"/>
        <v>#VALUE!</v>
      </c>
      <c r="Z51" s="193" t="e">
        <f t="shared" si="10"/>
        <v>#VALUE!</v>
      </c>
      <c r="AA51" s="193" t="e">
        <f t="shared" si="10"/>
        <v>#VALUE!</v>
      </c>
      <c r="AB51" s="193" t="e">
        <f t="shared" si="10"/>
        <v>#VALUE!</v>
      </c>
      <c r="AC51" s="193" t="e">
        <f t="shared" si="10"/>
        <v>#VALUE!</v>
      </c>
      <c r="AD51" s="193" t="e">
        <f t="shared" si="10"/>
        <v>#VALUE!</v>
      </c>
    </row>
    <row r="52" spans="1:30" ht="27.75" customHeight="1" x14ac:dyDescent="0.25">
      <c r="A52" s="174" t="s">
        <v>284</v>
      </c>
      <c r="B52" s="194" t="s">
        <v>243</v>
      </c>
      <c r="C52" s="194" t="s">
        <v>243</v>
      </c>
      <c r="D52" s="194" t="s">
        <v>243</v>
      </c>
      <c r="E52" s="194" t="s">
        <v>243</v>
      </c>
      <c r="F52" s="194" t="s">
        <v>243</v>
      </c>
      <c r="G52" s="194" t="s">
        <v>243</v>
      </c>
      <c r="H52" s="194" t="s">
        <v>243</v>
      </c>
      <c r="I52" s="194" t="s">
        <v>243</v>
      </c>
      <c r="J52" s="194" t="s">
        <v>243</v>
      </c>
      <c r="K52" s="194" t="s">
        <v>243</v>
      </c>
      <c r="L52" s="194" t="s">
        <v>243</v>
      </c>
      <c r="M52" s="195" t="e">
        <f t="shared" ref="M52:AD52" si="11">SUM(M53:M58)</f>
        <v>#VALUE!</v>
      </c>
      <c r="N52" s="195" t="e">
        <f t="shared" si="11"/>
        <v>#VALUE!</v>
      </c>
      <c r="O52" s="195" t="e">
        <f t="shared" si="11"/>
        <v>#VALUE!</v>
      </c>
      <c r="P52" s="195" t="e">
        <f t="shared" si="11"/>
        <v>#VALUE!</v>
      </c>
      <c r="Q52" s="195" t="e">
        <f t="shared" si="11"/>
        <v>#VALUE!</v>
      </c>
      <c r="R52" s="195" t="e">
        <f t="shared" si="11"/>
        <v>#VALUE!</v>
      </c>
      <c r="S52" s="195" t="e">
        <f t="shared" si="11"/>
        <v>#VALUE!</v>
      </c>
      <c r="T52" s="195" t="e">
        <f t="shared" si="11"/>
        <v>#VALUE!</v>
      </c>
      <c r="U52" s="195" t="e">
        <f t="shared" si="11"/>
        <v>#VALUE!</v>
      </c>
      <c r="V52" s="195" t="e">
        <f t="shared" si="11"/>
        <v>#VALUE!</v>
      </c>
      <c r="W52" s="195" t="e">
        <f t="shared" si="11"/>
        <v>#VALUE!</v>
      </c>
      <c r="X52" s="195" t="e">
        <f t="shared" si="11"/>
        <v>#VALUE!</v>
      </c>
      <c r="Y52" s="195" t="e">
        <f t="shared" si="11"/>
        <v>#VALUE!</v>
      </c>
      <c r="Z52" s="195" t="e">
        <f t="shared" si="11"/>
        <v>#VALUE!</v>
      </c>
      <c r="AA52" s="195" t="e">
        <f t="shared" si="11"/>
        <v>#VALUE!</v>
      </c>
      <c r="AB52" s="195" t="e">
        <f t="shared" si="11"/>
        <v>#VALUE!</v>
      </c>
      <c r="AC52" s="195" t="e">
        <f t="shared" si="11"/>
        <v>#VALUE!</v>
      </c>
      <c r="AD52" s="195" t="e">
        <f t="shared" si="11"/>
        <v>#VALUE!</v>
      </c>
    </row>
    <row r="53" spans="1:30" ht="27.75" customHeight="1" x14ac:dyDescent="0.25">
      <c r="A53" s="196" t="s">
        <v>285</v>
      </c>
      <c r="B53" s="194" t="s">
        <v>243</v>
      </c>
      <c r="C53" s="194" t="s">
        <v>243</v>
      </c>
      <c r="D53" s="194" t="s">
        <v>243</v>
      </c>
      <c r="E53" s="194" t="s">
        <v>243</v>
      </c>
      <c r="F53" s="194" t="s">
        <v>243</v>
      </c>
      <c r="G53" s="194" t="s">
        <v>243</v>
      </c>
      <c r="H53" s="194" t="s">
        <v>243</v>
      </c>
      <c r="I53" s="194" t="s">
        <v>243</v>
      </c>
      <c r="J53" s="194" t="s">
        <v>243</v>
      </c>
      <c r="K53" s="194" t="s">
        <v>243</v>
      </c>
      <c r="L53" s="194" t="s">
        <v>243</v>
      </c>
      <c r="M53" s="195" t="e">
        <f t="shared" ref="M53:AD53" si="12">L42*L40+L42</f>
        <v>#VALUE!</v>
      </c>
      <c r="N53" s="195" t="e">
        <f t="shared" si="12"/>
        <v>#VALUE!</v>
      </c>
      <c r="O53" s="195" t="e">
        <f t="shared" si="12"/>
        <v>#VALUE!</v>
      </c>
      <c r="P53" s="195" t="e">
        <f t="shared" si="12"/>
        <v>#VALUE!</v>
      </c>
      <c r="Q53" s="195" t="e">
        <f t="shared" si="12"/>
        <v>#VALUE!</v>
      </c>
      <c r="R53" s="195" t="e">
        <f t="shared" si="12"/>
        <v>#VALUE!</v>
      </c>
      <c r="S53" s="195" t="e">
        <f t="shared" si="12"/>
        <v>#VALUE!</v>
      </c>
      <c r="T53" s="195" t="e">
        <f t="shared" si="12"/>
        <v>#VALUE!</v>
      </c>
      <c r="U53" s="195" t="e">
        <f t="shared" si="12"/>
        <v>#VALUE!</v>
      </c>
      <c r="V53" s="195" t="e">
        <f t="shared" si="12"/>
        <v>#VALUE!</v>
      </c>
      <c r="W53" s="195" t="e">
        <f t="shared" si="12"/>
        <v>#VALUE!</v>
      </c>
      <c r="X53" s="195" t="e">
        <f t="shared" si="12"/>
        <v>#VALUE!</v>
      </c>
      <c r="Y53" s="195" t="e">
        <f t="shared" si="12"/>
        <v>#VALUE!</v>
      </c>
      <c r="Z53" s="195" t="e">
        <f t="shared" si="12"/>
        <v>#VALUE!</v>
      </c>
      <c r="AA53" s="195" t="e">
        <f t="shared" si="12"/>
        <v>#VALUE!</v>
      </c>
      <c r="AB53" s="195" t="e">
        <f t="shared" si="12"/>
        <v>#VALUE!</v>
      </c>
      <c r="AC53" s="195" t="e">
        <f t="shared" si="12"/>
        <v>#VALUE!</v>
      </c>
      <c r="AD53" s="195" t="e">
        <f t="shared" si="12"/>
        <v>#VALUE!</v>
      </c>
    </row>
    <row r="54" spans="1:30" ht="27.75" customHeight="1" x14ac:dyDescent="0.25">
      <c r="A54" s="196" t="str">
        <f>A24</f>
        <v>Прочие расходы при эксплуатации объекта, руб. без НДС</v>
      </c>
      <c r="B54" s="197" t="s">
        <v>243</v>
      </c>
      <c r="C54" s="197" t="s">
        <v>243</v>
      </c>
      <c r="D54" s="197" t="s">
        <v>243</v>
      </c>
      <c r="E54" s="197" t="s">
        <v>243</v>
      </c>
      <c r="F54" s="197" t="s">
        <v>243</v>
      </c>
      <c r="G54" s="197" t="s">
        <v>243</v>
      </c>
      <c r="H54" s="197" t="s">
        <v>243</v>
      </c>
      <c r="I54" s="197" t="s">
        <v>243</v>
      </c>
      <c r="J54" s="197" t="s">
        <v>243</v>
      </c>
      <c r="K54" s="197" t="s">
        <v>243</v>
      </c>
      <c r="L54" s="197" t="s">
        <v>243</v>
      </c>
      <c r="M54" s="198"/>
      <c r="N54" s="198"/>
      <c r="O54" s="198"/>
      <c r="P54" s="198"/>
      <c r="Q54" s="198"/>
      <c r="R54" s="198"/>
      <c r="S54" s="198"/>
      <c r="T54" s="198"/>
      <c r="U54" s="198"/>
      <c r="V54" s="198"/>
      <c r="W54" s="198"/>
      <c r="X54" s="198"/>
      <c r="Y54" s="198"/>
      <c r="Z54" s="198"/>
      <c r="AA54" s="198"/>
      <c r="AB54" s="198"/>
      <c r="AC54" s="198"/>
      <c r="AD54" s="198"/>
    </row>
    <row r="55" spans="1:30" ht="27.75" customHeight="1" x14ac:dyDescent="0.25">
      <c r="A55" s="196" t="s">
        <v>245</v>
      </c>
      <c r="B55" s="197" t="s">
        <v>243</v>
      </c>
      <c r="C55" s="197" t="s">
        <v>243</v>
      </c>
      <c r="D55" s="197" t="s">
        <v>243</v>
      </c>
      <c r="E55" s="197" t="s">
        <v>243</v>
      </c>
      <c r="F55" s="197" t="s">
        <v>243</v>
      </c>
      <c r="G55" s="197" t="s">
        <v>243</v>
      </c>
      <c r="H55" s="197" t="s">
        <v>243</v>
      </c>
      <c r="I55" s="197" t="s">
        <v>243</v>
      </c>
      <c r="J55" s="197" t="s">
        <v>243</v>
      </c>
      <c r="K55" s="197" t="s">
        <v>243</v>
      </c>
      <c r="L55" s="197" t="s">
        <v>243</v>
      </c>
      <c r="M55" s="198"/>
      <c r="N55" s="198"/>
      <c r="O55" s="198"/>
      <c r="P55" s="198"/>
      <c r="Q55" s="198"/>
      <c r="R55" s="198"/>
      <c r="S55" s="198"/>
      <c r="T55" s="198"/>
      <c r="U55" s="198"/>
      <c r="V55" s="198"/>
      <c r="W55" s="198"/>
      <c r="X55" s="198"/>
      <c r="Y55" s="198"/>
      <c r="Z55" s="198"/>
      <c r="AA55" s="198"/>
      <c r="AB55" s="198"/>
      <c r="AC55" s="198"/>
      <c r="AD55" s="198"/>
    </row>
    <row r="56" spans="1:30" ht="27.75" customHeight="1" x14ac:dyDescent="0.25">
      <c r="A56" s="196" t="s">
        <v>245</v>
      </c>
      <c r="B56" s="197" t="s">
        <v>243</v>
      </c>
      <c r="C56" s="197" t="s">
        <v>243</v>
      </c>
      <c r="D56" s="197" t="s">
        <v>243</v>
      </c>
      <c r="E56" s="197" t="s">
        <v>243</v>
      </c>
      <c r="F56" s="197" t="s">
        <v>243</v>
      </c>
      <c r="G56" s="197" t="s">
        <v>243</v>
      </c>
      <c r="H56" s="197" t="s">
        <v>243</v>
      </c>
      <c r="I56" s="197" t="s">
        <v>243</v>
      </c>
      <c r="J56" s="197" t="s">
        <v>243</v>
      </c>
      <c r="K56" s="197" t="s">
        <v>243</v>
      </c>
      <c r="L56" s="197" t="s">
        <v>243</v>
      </c>
      <c r="M56" s="198"/>
      <c r="N56" s="198"/>
      <c r="O56" s="198"/>
      <c r="P56" s="198"/>
      <c r="Q56" s="198"/>
      <c r="R56" s="198"/>
      <c r="S56" s="198"/>
      <c r="T56" s="198"/>
      <c r="U56" s="198"/>
      <c r="V56" s="198"/>
      <c r="W56" s="198"/>
      <c r="X56" s="198"/>
      <c r="Y56" s="198"/>
      <c r="Z56" s="198"/>
      <c r="AA56" s="198"/>
      <c r="AB56" s="198"/>
      <c r="AC56" s="198"/>
      <c r="AD56" s="198"/>
    </row>
    <row r="57" spans="1:30" ht="27.75" customHeight="1" x14ac:dyDescent="0.25">
      <c r="A57" s="196" t="s">
        <v>245</v>
      </c>
      <c r="B57" s="197" t="s">
        <v>243</v>
      </c>
      <c r="C57" s="197" t="s">
        <v>243</v>
      </c>
      <c r="D57" s="197" t="s">
        <v>243</v>
      </c>
      <c r="E57" s="197" t="s">
        <v>243</v>
      </c>
      <c r="F57" s="197" t="s">
        <v>243</v>
      </c>
      <c r="G57" s="197" t="s">
        <v>243</v>
      </c>
      <c r="H57" s="197" t="s">
        <v>243</v>
      </c>
      <c r="I57" s="197" t="s">
        <v>243</v>
      </c>
      <c r="J57" s="197" t="s">
        <v>243</v>
      </c>
      <c r="K57" s="197" t="s">
        <v>243</v>
      </c>
      <c r="L57" s="197" t="s">
        <v>243</v>
      </c>
      <c r="M57" s="198"/>
      <c r="N57" s="198"/>
      <c r="O57" s="198"/>
      <c r="P57" s="198"/>
      <c r="Q57" s="198"/>
      <c r="R57" s="198"/>
      <c r="S57" s="198"/>
      <c r="T57" s="198"/>
      <c r="U57" s="198"/>
      <c r="V57" s="198"/>
      <c r="W57" s="198"/>
      <c r="X57" s="198"/>
      <c r="Y57" s="198"/>
      <c r="Z57" s="198"/>
      <c r="AA57" s="198"/>
      <c r="AB57" s="198"/>
      <c r="AC57" s="198"/>
      <c r="AD57" s="198"/>
    </row>
    <row r="58" spans="1:30" ht="27.75" customHeight="1" x14ac:dyDescent="0.25">
      <c r="A58" s="196" t="s">
        <v>286</v>
      </c>
      <c r="B58" s="194" t="s">
        <v>243</v>
      </c>
      <c r="C58" s="194" t="s">
        <v>243</v>
      </c>
      <c r="D58" s="194" t="s">
        <v>243</v>
      </c>
      <c r="E58" s="194" t="s">
        <v>243</v>
      </c>
      <c r="F58" s="194" t="s">
        <v>243</v>
      </c>
      <c r="G58" s="194" t="s">
        <v>243</v>
      </c>
      <c r="H58" s="194" t="s">
        <v>243</v>
      </c>
      <c r="I58" s="194" t="s">
        <v>243</v>
      </c>
      <c r="J58" s="194" t="s">
        <v>243</v>
      </c>
      <c r="K58" s="194" t="s">
        <v>243</v>
      </c>
      <c r="L58" s="194" t="s">
        <v>243</v>
      </c>
      <c r="M58" s="195"/>
      <c r="N58" s="195"/>
      <c r="O58" s="195"/>
      <c r="P58" s="195"/>
      <c r="Q58" s="195"/>
      <c r="R58" s="195"/>
      <c r="S58" s="195"/>
      <c r="T58" s="195"/>
      <c r="U58" s="195"/>
      <c r="V58" s="195"/>
      <c r="W58" s="195"/>
      <c r="X58" s="195"/>
      <c r="Y58" s="195"/>
      <c r="Z58" s="195"/>
      <c r="AA58" s="195"/>
      <c r="AB58" s="195"/>
      <c r="AC58" s="195"/>
      <c r="AD58" s="195"/>
    </row>
    <row r="59" spans="1:30" s="137" customFormat="1" ht="27.75" customHeight="1" x14ac:dyDescent="0.25">
      <c r="A59" s="199" t="s">
        <v>287</v>
      </c>
      <c r="B59" s="192" t="s">
        <v>243</v>
      </c>
      <c r="C59" s="192" t="s">
        <v>243</v>
      </c>
      <c r="D59" s="192" t="s">
        <v>243</v>
      </c>
      <c r="E59" s="192" t="s">
        <v>243</v>
      </c>
      <c r="F59" s="192" t="s">
        <v>243</v>
      </c>
      <c r="G59" s="192" t="s">
        <v>243</v>
      </c>
      <c r="H59" s="192" t="s">
        <v>243</v>
      </c>
      <c r="I59" s="192" t="s">
        <v>243</v>
      </c>
      <c r="J59" s="192" t="s">
        <v>243</v>
      </c>
      <c r="K59" s="192" t="s">
        <v>243</v>
      </c>
      <c r="L59" s="192" t="s">
        <v>243</v>
      </c>
      <c r="M59" s="193" t="e">
        <f t="shared" ref="M59:AD59" si="13">M51+M52</f>
        <v>#VALUE!</v>
      </c>
      <c r="N59" s="193" t="e">
        <f t="shared" si="13"/>
        <v>#VALUE!</v>
      </c>
      <c r="O59" s="193" t="e">
        <f t="shared" si="13"/>
        <v>#VALUE!</v>
      </c>
      <c r="P59" s="193" t="e">
        <f t="shared" si="13"/>
        <v>#VALUE!</v>
      </c>
      <c r="Q59" s="193" t="e">
        <f t="shared" si="13"/>
        <v>#VALUE!</v>
      </c>
      <c r="R59" s="193" t="e">
        <f t="shared" si="13"/>
        <v>#VALUE!</v>
      </c>
      <c r="S59" s="193" t="e">
        <f t="shared" si="13"/>
        <v>#VALUE!</v>
      </c>
      <c r="T59" s="193" t="e">
        <f t="shared" si="13"/>
        <v>#VALUE!</v>
      </c>
      <c r="U59" s="193" t="e">
        <f t="shared" si="13"/>
        <v>#VALUE!</v>
      </c>
      <c r="V59" s="193" t="e">
        <f t="shared" si="13"/>
        <v>#VALUE!</v>
      </c>
      <c r="W59" s="193" t="e">
        <f t="shared" si="13"/>
        <v>#VALUE!</v>
      </c>
      <c r="X59" s="193" t="e">
        <f t="shared" si="13"/>
        <v>#VALUE!</v>
      </c>
      <c r="Y59" s="193" t="e">
        <f t="shared" si="13"/>
        <v>#VALUE!</v>
      </c>
      <c r="Z59" s="193" t="e">
        <f t="shared" si="13"/>
        <v>#VALUE!</v>
      </c>
      <c r="AA59" s="193" t="e">
        <f t="shared" si="13"/>
        <v>#VALUE!</v>
      </c>
      <c r="AB59" s="193" t="e">
        <f t="shared" si="13"/>
        <v>#VALUE!</v>
      </c>
      <c r="AC59" s="193" t="e">
        <f t="shared" si="13"/>
        <v>#VALUE!</v>
      </c>
      <c r="AD59" s="193" t="e">
        <f t="shared" si="13"/>
        <v>#VALUE!</v>
      </c>
    </row>
    <row r="60" spans="1:30" ht="27.75" customHeight="1" x14ac:dyDescent="0.25">
      <c r="A60" s="196" t="s">
        <v>288</v>
      </c>
      <c r="B60" s="200" t="s">
        <v>243</v>
      </c>
      <c r="C60" s="200" t="s">
        <v>243</v>
      </c>
      <c r="D60" s="200" t="s">
        <v>243</v>
      </c>
      <c r="E60" s="200" t="s">
        <v>243</v>
      </c>
      <c r="F60" s="200" t="s">
        <v>243</v>
      </c>
      <c r="G60" s="200" t="s">
        <v>243</v>
      </c>
      <c r="H60" s="200" t="s">
        <v>243</v>
      </c>
      <c r="I60" s="200" t="s">
        <v>243</v>
      </c>
      <c r="J60" s="200" t="s">
        <v>243</v>
      </c>
      <c r="K60" s="200" t="s">
        <v>243</v>
      </c>
      <c r="L60" s="200" t="s">
        <v>243</v>
      </c>
      <c r="M60" s="201" t="e">
        <f t="shared" ref="M60:AD60" si="14">-($B$17+$B$18)*$B$20/$B$19</f>
        <v>#VALUE!</v>
      </c>
      <c r="N60" s="201" t="e">
        <f t="shared" si="14"/>
        <v>#VALUE!</v>
      </c>
      <c r="O60" s="201" t="e">
        <f t="shared" si="14"/>
        <v>#VALUE!</v>
      </c>
      <c r="P60" s="201" t="e">
        <f t="shared" si="14"/>
        <v>#VALUE!</v>
      </c>
      <c r="Q60" s="201" t="e">
        <f t="shared" si="14"/>
        <v>#VALUE!</v>
      </c>
      <c r="R60" s="201" t="e">
        <f t="shared" si="14"/>
        <v>#VALUE!</v>
      </c>
      <c r="S60" s="201" t="e">
        <f t="shared" si="14"/>
        <v>#VALUE!</v>
      </c>
      <c r="T60" s="201" t="e">
        <f t="shared" si="14"/>
        <v>#VALUE!</v>
      </c>
      <c r="U60" s="201" t="e">
        <f t="shared" si="14"/>
        <v>#VALUE!</v>
      </c>
      <c r="V60" s="201" t="e">
        <f t="shared" si="14"/>
        <v>#VALUE!</v>
      </c>
      <c r="W60" s="201" t="e">
        <f t="shared" si="14"/>
        <v>#VALUE!</v>
      </c>
      <c r="X60" s="201" t="e">
        <f t="shared" si="14"/>
        <v>#VALUE!</v>
      </c>
      <c r="Y60" s="201" t="e">
        <f t="shared" si="14"/>
        <v>#VALUE!</v>
      </c>
      <c r="Z60" s="201" t="e">
        <f t="shared" si="14"/>
        <v>#VALUE!</v>
      </c>
      <c r="AA60" s="201" t="e">
        <f t="shared" si="14"/>
        <v>#VALUE!</v>
      </c>
      <c r="AB60" s="201" t="e">
        <f t="shared" si="14"/>
        <v>#VALUE!</v>
      </c>
      <c r="AC60" s="201" t="e">
        <f t="shared" si="14"/>
        <v>#VALUE!</v>
      </c>
      <c r="AD60" s="201" t="e">
        <f t="shared" si="14"/>
        <v>#VALUE!</v>
      </c>
    </row>
    <row r="61" spans="1:30" s="137" customFormat="1" ht="27.75" customHeight="1" x14ac:dyDescent="0.25">
      <c r="A61" s="199" t="s">
        <v>289</v>
      </c>
      <c r="B61" s="192" t="s">
        <v>243</v>
      </c>
      <c r="C61" s="192" t="s">
        <v>243</v>
      </c>
      <c r="D61" s="192" t="s">
        <v>243</v>
      </c>
      <c r="E61" s="192" t="s">
        <v>243</v>
      </c>
      <c r="F61" s="192" t="s">
        <v>243</v>
      </c>
      <c r="G61" s="192" t="s">
        <v>243</v>
      </c>
      <c r="H61" s="192" t="s">
        <v>243</v>
      </c>
      <c r="I61" s="192" t="s">
        <v>243</v>
      </c>
      <c r="J61" s="192" t="s">
        <v>243</v>
      </c>
      <c r="K61" s="192" t="s">
        <v>243</v>
      </c>
      <c r="L61" s="192" t="s">
        <v>243</v>
      </c>
      <c r="M61" s="193" t="e">
        <f t="shared" ref="M61:AD61" si="15">M59+M60</f>
        <v>#VALUE!</v>
      </c>
      <c r="N61" s="193" t="e">
        <f t="shared" si="15"/>
        <v>#VALUE!</v>
      </c>
      <c r="O61" s="193" t="e">
        <f t="shared" si="15"/>
        <v>#VALUE!</v>
      </c>
      <c r="P61" s="193" t="e">
        <f t="shared" si="15"/>
        <v>#VALUE!</v>
      </c>
      <c r="Q61" s="193" t="e">
        <f t="shared" si="15"/>
        <v>#VALUE!</v>
      </c>
      <c r="R61" s="193" t="e">
        <f t="shared" si="15"/>
        <v>#VALUE!</v>
      </c>
      <c r="S61" s="193" t="e">
        <f t="shared" si="15"/>
        <v>#VALUE!</v>
      </c>
      <c r="T61" s="193" t="e">
        <f t="shared" si="15"/>
        <v>#VALUE!</v>
      </c>
      <c r="U61" s="193" t="e">
        <f t="shared" si="15"/>
        <v>#VALUE!</v>
      </c>
      <c r="V61" s="193" t="e">
        <f t="shared" si="15"/>
        <v>#VALUE!</v>
      </c>
      <c r="W61" s="193" t="e">
        <f t="shared" si="15"/>
        <v>#VALUE!</v>
      </c>
      <c r="X61" s="193" t="e">
        <f t="shared" si="15"/>
        <v>#VALUE!</v>
      </c>
      <c r="Y61" s="193" t="e">
        <f t="shared" si="15"/>
        <v>#VALUE!</v>
      </c>
      <c r="Z61" s="193" t="e">
        <f t="shared" si="15"/>
        <v>#VALUE!</v>
      </c>
      <c r="AA61" s="193" t="e">
        <f t="shared" si="15"/>
        <v>#VALUE!</v>
      </c>
      <c r="AB61" s="193" t="e">
        <f t="shared" si="15"/>
        <v>#VALUE!</v>
      </c>
      <c r="AC61" s="193" t="e">
        <f t="shared" si="15"/>
        <v>#VALUE!</v>
      </c>
      <c r="AD61" s="193" t="e">
        <f t="shared" si="15"/>
        <v>#VALUE!</v>
      </c>
    </row>
    <row r="62" spans="1:30" ht="27.75" customHeight="1" x14ac:dyDescent="0.25">
      <c r="A62" s="196" t="s">
        <v>290</v>
      </c>
      <c r="B62" s="194" t="s">
        <v>243</v>
      </c>
      <c r="C62" s="194" t="s">
        <v>243</v>
      </c>
      <c r="D62" s="194" t="s">
        <v>243</v>
      </c>
      <c r="E62" s="194" t="s">
        <v>243</v>
      </c>
      <c r="F62" s="194" t="s">
        <v>243</v>
      </c>
      <c r="G62" s="194" t="s">
        <v>243</v>
      </c>
      <c r="H62" s="194" t="s">
        <v>243</v>
      </c>
      <c r="I62" s="194" t="s">
        <v>243</v>
      </c>
      <c r="J62" s="194" t="s">
        <v>243</v>
      </c>
      <c r="K62" s="194" t="s">
        <v>243</v>
      </c>
      <c r="L62" s="194" t="s">
        <v>243</v>
      </c>
      <c r="M62" s="195" t="e">
        <f t="shared" ref="M62:AD62" si="16">-M48</f>
        <v>#VALUE!</v>
      </c>
      <c r="N62" s="195" t="e">
        <f t="shared" si="16"/>
        <v>#VALUE!</v>
      </c>
      <c r="O62" s="195" t="e">
        <f t="shared" si="16"/>
        <v>#VALUE!</v>
      </c>
      <c r="P62" s="195" t="e">
        <f t="shared" si="16"/>
        <v>#VALUE!</v>
      </c>
      <c r="Q62" s="195" t="e">
        <f t="shared" si="16"/>
        <v>#VALUE!</v>
      </c>
      <c r="R62" s="195" t="e">
        <f t="shared" si="16"/>
        <v>#VALUE!</v>
      </c>
      <c r="S62" s="195" t="e">
        <f t="shared" si="16"/>
        <v>#VALUE!</v>
      </c>
      <c r="T62" s="195" t="e">
        <f t="shared" si="16"/>
        <v>#VALUE!</v>
      </c>
      <c r="U62" s="195" t="e">
        <f t="shared" si="16"/>
        <v>#VALUE!</v>
      </c>
      <c r="V62" s="195" t="e">
        <f t="shared" si="16"/>
        <v>#VALUE!</v>
      </c>
      <c r="W62" s="195" t="e">
        <f t="shared" si="16"/>
        <v>#VALUE!</v>
      </c>
      <c r="X62" s="195" t="e">
        <f t="shared" si="16"/>
        <v>#VALUE!</v>
      </c>
      <c r="Y62" s="195" t="e">
        <f t="shared" si="16"/>
        <v>#VALUE!</v>
      </c>
      <c r="Z62" s="195" t="e">
        <f t="shared" si="16"/>
        <v>#VALUE!</v>
      </c>
      <c r="AA62" s="195" t="e">
        <f t="shared" si="16"/>
        <v>#VALUE!</v>
      </c>
      <c r="AB62" s="195" t="e">
        <f t="shared" si="16"/>
        <v>#VALUE!</v>
      </c>
      <c r="AC62" s="195" t="e">
        <f t="shared" si="16"/>
        <v>#VALUE!</v>
      </c>
      <c r="AD62" s="195" t="e">
        <f t="shared" si="16"/>
        <v>#VALUE!</v>
      </c>
    </row>
    <row r="63" spans="1:30" s="137" customFormat="1" ht="27.75" customHeight="1" x14ac:dyDescent="0.25">
      <c r="A63" s="199" t="s">
        <v>291</v>
      </c>
      <c r="B63" s="192" t="s">
        <v>243</v>
      </c>
      <c r="C63" s="192" t="s">
        <v>243</v>
      </c>
      <c r="D63" s="192" t="s">
        <v>243</v>
      </c>
      <c r="E63" s="192" t="s">
        <v>243</v>
      </c>
      <c r="F63" s="192" t="s">
        <v>243</v>
      </c>
      <c r="G63" s="192" t="s">
        <v>243</v>
      </c>
      <c r="H63" s="192" t="s">
        <v>243</v>
      </c>
      <c r="I63" s="192" t="s">
        <v>243</v>
      </c>
      <c r="J63" s="192" t="s">
        <v>243</v>
      </c>
      <c r="K63" s="192" t="s">
        <v>243</v>
      </c>
      <c r="L63" s="192" t="s">
        <v>243</v>
      </c>
      <c r="M63" s="193" t="e">
        <f t="shared" ref="M63:AD63" si="17">M61+M62</f>
        <v>#VALUE!</v>
      </c>
      <c r="N63" s="193" t="e">
        <f t="shared" si="17"/>
        <v>#VALUE!</v>
      </c>
      <c r="O63" s="193" t="e">
        <f t="shared" si="17"/>
        <v>#VALUE!</v>
      </c>
      <c r="P63" s="193" t="e">
        <f t="shared" si="17"/>
        <v>#VALUE!</v>
      </c>
      <c r="Q63" s="193" t="e">
        <f t="shared" si="17"/>
        <v>#VALUE!</v>
      </c>
      <c r="R63" s="193" t="e">
        <f t="shared" si="17"/>
        <v>#VALUE!</v>
      </c>
      <c r="S63" s="193" t="e">
        <f t="shared" si="17"/>
        <v>#VALUE!</v>
      </c>
      <c r="T63" s="193" t="e">
        <f t="shared" si="17"/>
        <v>#VALUE!</v>
      </c>
      <c r="U63" s="193" t="e">
        <f t="shared" si="17"/>
        <v>#VALUE!</v>
      </c>
      <c r="V63" s="193" t="e">
        <f t="shared" si="17"/>
        <v>#VALUE!</v>
      </c>
      <c r="W63" s="193" t="e">
        <f t="shared" si="17"/>
        <v>#VALUE!</v>
      </c>
      <c r="X63" s="193" t="e">
        <f t="shared" si="17"/>
        <v>#VALUE!</v>
      </c>
      <c r="Y63" s="193" t="e">
        <f t="shared" si="17"/>
        <v>#VALUE!</v>
      </c>
      <c r="Z63" s="193" t="e">
        <f t="shared" si="17"/>
        <v>#VALUE!</v>
      </c>
      <c r="AA63" s="193" t="e">
        <f t="shared" si="17"/>
        <v>#VALUE!</v>
      </c>
      <c r="AB63" s="193" t="e">
        <f t="shared" si="17"/>
        <v>#VALUE!</v>
      </c>
      <c r="AC63" s="193" t="e">
        <f t="shared" si="17"/>
        <v>#VALUE!</v>
      </c>
      <c r="AD63" s="193" t="e">
        <f t="shared" si="17"/>
        <v>#VALUE!</v>
      </c>
    </row>
    <row r="64" spans="1:30" ht="27.75" customHeight="1" x14ac:dyDescent="0.25">
      <c r="A64" s="196" t="s">
        <v>263</v>
      </c>
      <c r="B64" s="194" t="s">
        <v>243</v>
      </c>
      <c r="C64" s="194" t="s">
        <v>243</v>
      </c>
      <c r="D64" s="194" t="s">
        <v>243</v>
      </c>
      <c r="E64" s="194" t="s">
        <v>243</v>
      </c>
      <c r="F64" s="194" t="s">
        <v>243</v>
      </c>
      <c r="G64" s="194" t="s">
        <v>243</v>
      </c>
      <c r="H64" s="194" t="s">
        <v>243</v>
      </c>
      <c r="I64" s="194" t="s">
        <v>243</v>
      </c>
      <c r="J64" s="194" t="s">
        <v>243</v>
      </c>
      <c r="K64" s="194" t="s">
        <v>243</v>
      </c>
      <c r="L64" s="194" t="s">
        <v>243</v>
      </c>
      <c r="M64" s="195" t="e">
        <f t="shared" ref="M64:AD64" si="18">-M63*$B$28</f>
        <v>#VALUE!</v>
      </c>
      <c r="N64" s="195" t="e">
        <f t="shared" si="18"/>
        <v>#VALUE!</v>
      </c>
      <c r="O64" s="195" t="e">
        <f t="shared" si="18"/>
        <v>#VALUE!</v>
      </c>
      <c r="P64" s="195" t="e">
        <f t="shared" si="18"/>
        <v>#VALUE!</v>
      </c>
      <c r="Q64" s="195" t="e">
        <f t="shared" si="18"/>
        <v>#VALUE!</v>
      </c>
      <c r="R64" s="195" t="e">
        <f t="shared" si="18"/>
        <v>#VALUE!</v>
      </c>
      <c r="S64" s="195" t="e">
        <f t="shared" si="18"/>
        <v>#VALUE!</v>
      </c>
      <c r="T64" s="195" t="e">
        <f t="shared" si="18"/>
        <v>#VALUE!</v>
      </c>
      <c r="U64" s="195" t="e">
        <f t="shared" si="18"/>
        <v>#VALUE!</v>
      </c>
      <c r="V64" s="195" t="e">
        <f t="shared" si="18"/>
        <v>#VALUE!</v>
      </c>
      <c r="W64" s="195" t="e">
        <f t="shared" si="18"/>
        <v>#VALUE!</v>
      </c>
      <c r="X64" s="195" t="e">
        <f t="shared" si="18"/>
        <v>#VALUE!</v>
      </c>
      <c r="Y64" s="195" t="e">
        <f t="shared" si="18"/>
        <v>#VALUE!</v>
      </c>
      <c r="Z64" s="195" t="e">
        <f t="shared" si="18"/>
        <v>#VALUE!</v>
      </c>
      <c r="AA64" s="195" t="e">
        <f t="shared" si="18"/>
        <v>#VALUE!</v>
      </c>
      <c r="AB64" s="195" t="e">
        <f t="shared" si="18"/>
        <v>#VALUE!</v>
      </c>
      <c r="AC64" s="195" t="e">
        <f t="shared" si="18"/>
        <v>#VALUE!</v>
      </c>
      <c r="AD64" s="195" t="e">
        <f t="shared" si="18"/>
        <v>#VALUE!</v>
      </c>
    </row>
    <row r="65" spans="1:32" ht="27.75" customHeight="1" thickBot="1" x14ac:dyDescent="0.3">
      <c r="A65" s="202" t="s">
        <v>292</v>
      </c>
      <c r="B65" s="203" t="s">
        <v>243</v>
      </c>
      <c r="C65" s="203" t="s">
        <v>243</v>
      </c>
      <c r="D65" s="203" t="s">
        <v>243</v>
      </c>
      <c r="E65" s="203" t="s">
        <v>243</v>
      </c>
      <c r="F65" s="203" t="s">
        <v>243</v>
      </c>
      <c r="G65" s="203" t="s">
        <v>243</v>
      </c>
      <c r="H65" s="203" t="s">
        <v>243</v>
      </c>
      <c r="I65" s="203" t="s">
        <v>243</v>
      </c>
      <c r="J65" s="203" t="s">
        <v>243</v>
      </c>
      <c r="K65" s="203" t="s">
        <v>243</v>
      </c>
      <c r="L65" s="203" t="s">
        <v>243</v>
      </c>
      <c r="M65" s="204" t="e">
        <f t="shared" ref="M65:AD65" si="19">M63+M64</f>
        <v>#VALUE!</v>
      </c>
      <c r="N65" s="204" t="e">
        <f t="shared" si="19"/>
        <v>#VALUE!</v>
      </c>
      <c r="O65" s="204" t="e">
        <f t="shared" si="19"/>
        <v>#VALUE!</v>
      </c>
      <c r="P65" s="204" t="e">
        <f t="shared" si="19"/>
        <v>#VALUE!</v>
      </c>
      <c r="Q65" s="204" t="e">
        <f t="shared" si="19"/>
        <v>#VALUE!</v>
      </c>
      <c r="R65" s="204" t="e">
        <f t="shared" si="19"/>
        <v>#VALUE!</v>
      </c>
      <c r="S65" s="204" t="e">
        <f t="shared" si="19"/>
        <v>#VALUE!</v>
      </c>
      <c r="T65" s="204" t="e">
        <f t="shared" si="19"/>
        <v>#VALUE!</v>
      </c>
      <c r="U65" s="204" t="e">
        <f t="shared" si="19"/>
        <v>#VALUE!</v>
      </c>
      <c r="V65" s="204" t="e">
        <f t="shared" si="19"/>
        <v>#VALUE!</v>
      </c>
      <c r="W65" s="204" t="e">
        <f t="shared" si="19"/>
        <v>#VALUE!</v>
      </c>
      <c r="X65" s="204" t="e">
        <f t="shared" si="19"/>
        <v>#VALUE!</v>
      </c>
      <c r="Y65" s="204" t="e">
        <f t="shared" si="19"/>
        <v>#VALUE!</v>
      </c>
      <c r="Z65" s="204" t="e">
        <f t="shared" si="19"/>
        <v>#VALUE!</v>
      </c>
      <c r="AA65" s="204" t="e">
        <f t="shared" si="19"/>
        <v>#VALUE!</v>
      </c>
      <c r="AB65" s="204" t="e">
        <f t="shared" si="19"/>
        <v>#VALUE!</v>
      </c>
      <c r="AC65" s="204" t="e">
        <f t="shared" si="19"/>
        <v>#VALUE!</v>
      </c>
      <c r="AD65" s="204" t="e">
        <f t="shared" si="19"/>
        <v>#VALUE!</v>
      </c>
    </row>
    <row r="66" spans="1:32" ht="27.75" customHeight="1" thickBot="1" x14ac:dyDescent="0.3">
      <c r="A66" s="189"/>
      <c r="B66" s="205" t="s">
        <v>243</v>
      </c>
      <c r="C66" s="205" t="s">
        <v>243</v>
      </c>
      <c r="D66" s="205" t="s">
        <v>243</v>
      </c>
      <c r="E66" s="205" t="s">
        <v>243</v>
      </c>
      <c r="F66" s="205" t="s">
        <v>243</v>
      </c>
      <c r="G66" s="205" t="s">
        <v>243</v>
      </c>
      <c r="H66" s="205" t="s">
        <v>243</v>
      </c>
      <c r="I66" s="205" t="s">
        <v>243</v>
      </c>
      <c r="J66" s="205" t="s">
        <v>243</v>
      </c>
      <c r="K66" s="205" t="s">
        <v>243</v>
      </c>
      <c r="L66" s="205" t="s">
        <v>243</v>
      </c>
      <c r="M66" s="205"/>
      <c r="N66" s="205"/>
      <c r="O66" s="205"/>
      <c r="P66" s="205"/>
      <c r="Q66" s="205"/>
      <c r="R66" s="205"/>
      <c r="S66" s="205"/>
      <c r="T66" s="205"/>
      <c r="U66" s="205"/>
      <c r="V66" s="205"/>
      <c r="W66" s="205"/>
      <c r="X66" s="205"/>
      <c r="Y66" s="205"/>
      <c r="Z66" s="205"/>
      <c r="AA66" s="205"/>
      <c r="AB66" s="205"/>
      <c r="AC66" s="205"/>
      <c r="AD66" s="205"/>
    </row>
    <row r="67" spans="1:32" ht="27.75" customHeight="1" x14ac:dyDescent="0.25">
      <c r="A67" s="182" t="s">
        <v>293</v>
      </c>
      <c r="B67" s="173">
        <f t="shared" ref="B67:AD67" si="20">B50</f>
        <v>2020</v>
      </c>
      <c r="C67" s="173">
        <f t="shared" si="20"/>
        <v>2021</v>
      </c>
      <c r="D67" s="173">
        <f t="shared" si="20"/>
        <v>2022</v>
      </c>
      <c r="E67" s="173">
        <f t="shared" si="20"/>
        <v>2023</v>
      </c>
      <c r="F67" s="173">
        <f t="shared" si="20"/>
        <v>2024</v>
      </c>
      <c r="G67" s="173">
        <f t="shared" si="20"/>
        <v>2025</v>
      </c>
      <c r="H67" s="173">
        <f t="shared" si="20"/>
        <v>2026</v>
      </c>
      <c r="I67" s="173">
        <f t="shared" si="20"/>
        <v>2027</v>
      </c>
      <c r="J67" s="173">
        <f t="shared" si="20"/>
        <v>2028</v>
      </c>
      <c r="K67" s="173">
        <f t="shared" si="20"/>
        <v>2029</v>
      </c>
      <c r="L67" s="173">
        <f t="shared" si="20"/>
        <v>2030</v>
      </c>
      <c r="M67" s="173">
        <f t="shared" si="20"/>
        <v>2031</v>
      </c>
      <c r="N67" s="173">
        <f t="shared" si="20"/>
        <v>2032</v>
      </c>
      <c r="O67" s="173">
        <f t="shared" si="20"/>
        <v>2033</v>
      </c>
      <c r="P67" s="173">
        <f t="shared" si="20"/>
        <v>2034</v>
      </c>
      <c r="Q67" s="173">
        <f t="shared" si="20"/>
        <v>2035</v>
      </c>
      <c r="R67" s="173">
        <f t="shared" si="20"/>
        <v>2036</v>
      </c>
      <c r="S67" s="173">
        <f t="shared" si="20"/>
        <v>2037</v>
      </c>
      <c r="T67" s="173">
        <f t="shared" si="20"/>
        <v>2038</v>
      </c>
      <c r="U67" s="173">
        <f t="shared" si="20"/>
        <v>2039</v>
      </c>
      <c r="V67" s="173">
        <f t="shared" si="20"/>
        <v>2040</v>
      </c>
      <c r="W67" s="173">
        <f t="shared" si="20"/>
        <v>2041</v>
      </c>
      <c r="X67" s="173">
        <f t="shared" si="20"/>
        <v>2042</v>
      </c>
      <c r="Y67" s="173">
        <f t="shared" si="20"/>
        <v>2043</v>
      </c>
      <c r="Z67" s="173">
        <f t="shared" si="20"/>
        <v>2044</v>
      </c>
      <c r="AA67" s="173">
        <f t="shared" si="20"/>
        <v>2045</v>
      </c>
      <c r="AB67" s="173">
        <f t="shared" si="20"/>
        <v>2046</v>
      </c>
      <c r="AC67" s="173">
        <f t="shared" si="20"/>
        <v>2047</v>
      </c>
      <c r="AD67" s="173">
        <f t="shared" si="20"/>
        <v>2048</v>
      </c>
    </row>
    <row r="68" spans="1:32" s="137" customFormat="1" ht="27.75" customHeight="1" x14ac:dyDescent="0.25">
      <c r="A68" s="191" t="s">
        <v>294</v>
      </c>
      <c r="B68" s="192" t="s">
        <v>243</v>
      </c>
      <c r="C68" s="192" t="s">
        <v>243</v>
      </c>
      <c r="D68" s="192" t="s">
        <v>243</v>
      </c>
      <c r="E68" s="192" t="s">
        <v>243</v>
      </c>
      <c r="F68" s="192" t="s">
        <v>243</v>
      </c>
      <c r="G68" s="192" t="s">
        <v>243</v>
      </c>
      <c r="H68" s="192" t="s">
        <v>243</v>
      </c>
      <c r="I68" s="192" t="s">
        <v>243</v>
      </c>
      <c r="J68" s="192" t="s">
        <v>243</v>
      </c>
      <c r="K68" s="192" t="s">
        <v>243</v>
      </c>
      <c r="L68" s="192" t="s">
        <v>243</v>
      </c>
      <c r="M68" s="193" t="e">
        <f t="shared" ref="M68:AD68" si="21">M61</f>
        <v>#VALUE!</v>
      </c>
      <c r="N68" s="193" t="e">
        <f t="shared" si="21"/>
        <v>#VALUE!</v>
      </c>
      <c r="O68" s="193" t="e">
        <f t="shared" si="21"/>
        <v>#VALUE!</v>
      </c>
      <c r="P68" s="193" t="e">
        <f t="shared" si="21"/>
        <v>#VALUE!</v>
      </c>
      <c r="Q68" s="193" t="e">
        <f t="shared" si="21"/>
        <v>#VALUE!</v>
      </c>
      <c r="R68" s="193" t="e">
        <f t="shared" si="21"/>
        <v>#VALUE!</v>
      </c>
      <c r="S68" s="193" t="e">
        <f t="shared" si="21"/>
        <v>#VALUE!</v>
      </c>
      <c r="T68" s="193" t="e">
        <f t="shared" si="21"/>
        <v>#VALUE!</v>
      </c>
      <c r="U68" s="193" t="e">
        <f t="shared" si="21"/>
        <v>#VALUE!</v>
      </c>
      <c r="V68" s="193" t="e">
        <f t="shared" si="21"/>
        <v>#VALUE!</v>
      </c>
      <c r="W68" s="193" t="e">
        <f t="shared" si="21"/>
        <v>#VALUE!</v>
      </c>
      <c r="X68" s="193" t="e">
        <f t="shared" si="21"/>
        <v>#VALUE!</v>
      </c>
      <c r="Y68" s="193" t="e">
        <f t="shared" si="21"/>
        <v>#VALUE!</v>
      </c>
      <c r="Z68" s="193" t="e">
        <f t="shared" si="21"/>
        <v>#VALUE!</v>
      </c>
      <c r="AA68" s="193" t="e">
        <f t="shared" si="21"/>
        <v>#VALUE!</v>
      </c>
      <c r="AB68" s="193" t="e">
        <f t="shared" si="21"/>
        <v>#VALUE!</v>
      </c>
      <c r="AC68" s="193" t="e">
        <f t="shared" si="21"/>
        <v>#VALUE!</v>
      </c>
      <c r="AD68" s="193" t="e">
        <f t="shared" si="21"/>
        <v>#VALUE!</v>
      </c>
    </row>
    <row r="69" spans="1:32" ht="27.75" customHeight="1" x14ac:dyDescent="0.25">
      <c r="A69" s="196" t="s">
        <v>288</v>
      </c>
      <c r="B69" s="194" t="s">
        <v>243</v>
      </c>
      <c r="C69" s="194" t="s">
        <v>243</v>
      </c>
      <c r="D69" s="194" t="s">
        <v>243</v>
      </c>
      <c r="E69" s="194" t="s">
        <v>243</v>
      </c>
      <c r="F69" s="194" t="s">
        <v>243</v>
      </c>
      <c r="G69" s="194" t="s">
        <v>243</v>
      </c>
      <c r="H69" s="194" t="s">
        <v>243</v>
      </c>
      <c r="I69" s="194" t="s">
        <v>243</v>
      </c>
      <c r="J69" s="194" t="s">
        <v>243</v>
      </c>
      <c r="K69" s="194" t="s">
        <v>243</v>
      </c>
      <c r="L69" s="194" t="s">
        <v>243</v>
      </c>
      <c r="M69" s="195" t="e">
        <f t="shared" ref="M69:AD69" si="22">-M60</f>
        <v>#VALUE!</v>
      </c>
      <c r="N69" s="195" t="e">
        <f t="shared" si="22"/>
        <v>#VALUE!</v>
      </c>
      <c r="O69" s="195" t="e">
        <f t="shared" si="22"/>
        <v>#VALUE!</v>
      </c>
      <c r="P69" s="195" t="e">
        <f t="shared" si="22"/>
        <v>#VALUE!</v>
      </c>
      <c r="Q69" s="195" t="e">
        <f t="shared" si="22"/>
        <v>#VALUE!</v>
      </c>
      <c r="R69" s="195" t="e">
        <f t="shared" si="22"/>
        <v>#VALUE!</v>
      </c>
      <c r="S69" s="195" t="e">
        <f t="shared" si="22"/>
        <v>#VALUE!</v>
      </c>
      <c r="T69" s="195" t="e">
        <f t="shared" si="22"/>
        <v>#VALUE!</v>
      </c>
      <c r="U69" s="195" t="e">
        <f t="shared" si="22"/>
        <v>#VALUE!</v>
      </c>
      <c r="V69" s="195" t="e">
        <f t="shared" si="22"/>
        <v>#VALUE!</v>
      </c>
      <c r="W69" s="195" t="e">
        <f t="shared" si="22"/>
        <v>#VALUE!</v>
      </c>
      <c r="X69" s="195" t="e">
        <f t="shared" si="22"/>
        <v>#VALUE!</v>
      </c>
      <c r="Y69" s="195" t="e">
        <f t="shared" si="22"/>
        <v>#VALUE!</v>
      </c>
      <c r="Z69" s="195" t="e">
        <f t="shared" si="22"/>
        <v>#VALUE!</v>
      </c>
      <c r="AA69" s="195" t="e">
        <f t="shared" si="22"/>
        <v>#VALUE!</v>
      </c>
      <c r="AB69" s="195" t="e">
        <f t="shared" si="22"/>
        <v>#VALUE!</v>
      </c>
      <c r="AC69" s="195" t="e">
        <f t="shared" si="22"/>
        <v>#VALUE!</v>
      </c>
      <c r="AD69" s="195" t="e">
        <f t="shared" si="22"/>
        <v>#VALUE!</v>
      </c>
    </row>
    <row r="70" spans="1:32" ht="27.75" customHeight="1" x14ac:dyDescent="0.25">
      <c r="A70" s="196" t="s">
        <v>290</v>
      </c>
      <c r="B70" s="194" t="s">
        <v>243</v>
      </c>
      <c r="C70" s="194" t="s">
        <v>243</v>
      </c>
      <c r="D70" s="194" t="s">
        <v>243</v>
      </c>
      <c r="E70" s="194" t="s">
        <v>243</v>
      </c>
      <c r="F70" s="194" t="s">
        <v>243</v>
      </c>
      <c r="G70" s="194" t="s">
        <v>243</v>
      </c>
      <c r="H70" s="194" t="s">
        <v>243</v>
      </c>
      <c r="I70" s="194" t="s">
        <v>243</v>
      </c>
      <c r="J70" s="194" t="s">
        <v>243</v>
      </c>
      <c r="K70" s="194" t="s">
        <v>243</v>
      </c>
      <c r="L70" s="194" t="s">
        <v>243</v>
      </c>
      <c r="M70" s="195" t="e">
        <f t="shared" ref="M70:AD70" si="23">M62</f>
        <v>#VALUE!</v>
      </c>
      <c r="N70" s="195" t="e">
        <f t="shared" si="23"/>
        <v>#VALUE!</v>
      </c>
      <c r="O70" s="195" t="e">
        <f t="shared" si="23"/>
        <v>#VALUE!</v>
      </c>
      <c r="P70" s="195" t="e">
        <f t="shared" si="23"/>
        <v>#VALUE!</v>
      </c>
      <c r="Q70" s="195" t="e">
        <f t="shared" si="23"/>
        <v>#VALUE!</v>
      </c>
      <c r="R70" s="195" t="e">
        <f t="shared" si="23"/>
        <v>#VALUE!</v>
      </c>
      <c r="S70" s="195" t="e">
        <f t="shared" si="23"/>
        <v>#VALUE!</v>
      </c>
      <c r="T70" s="195" t="e">
        <f t="shared" si="23"/>
        <v>#VALUE!</v>
      </c>
      <c r="U70" s="195" t="e">
        <f t="shared" si="23"/>
        <v>#VALUE!</v>
      </c>
      <c r="V70" s="195" t="e">
        <f t="shared" si="23"/>
        <v>#VALUE!</v>
      </c>
      <c r="W70" s="195" t="e">
        <f t="shared" si="23"/>
        <v>#VALUE!</v>
      </c>
      <c r="X70" s="195" t="e">
        <f t="shared" si="23"/>
        <v>#VALUE!</v>
      </c>
      <c r="Y70" s="195" t="e">
        <f t="shared" si="23"/>
        <v>#VALUE!</v>
      </c>
      <c r="Z70" s="195" t="e">
        <f t="shared" si="23"/>
        <v>#VALUE!</v>
      </c>
      <c r="AA70" s="195" t="e">
        <f t="shared" si="23"/>
        <v>#VALUE!</v>
      </c>
      <c r="AB70" s="195" t="e">
        <f t="shared" si="23"/>
        <v>#VALUE!</v>
      </c>
      <c r="AC70" s="195" t="e">
        <f t="shared" si="23"/>
        <v>#VALUE!</v>
      </c>
      <c r="AD70" s="195" t="e">
        <f t="shared" si="23"/>
        <v>#VALUE!</v>
      </c>
    </row>
    <row r="71" spans="1:32" ht="27.75" customHeight="1" x14ac:dyDescent="0.25">
      <c r="A71" s="196" t="s">
        <v>263</v>
      </c>
      <c r="B71" s="194" t="s">
        <v>243</v>
      </c>
      <c r="C71" s="194" t="s">
        <v>243</v>
      </c>
      <c r="D71" s="194" t="s">
        <v>243</v>
      </c>
      <c r="E71" s="194" t="s">
        <v>243</v>
      </c>
      <c r="F71" s="194" t="s">
        <v>243</v>
      </c>
      <c r="G71" s="194" t="s">
        <v>243</v>
      </c>
      <c r="H71" s="194" t="s">
        <v>243</v>
      </c>
      <c r="I71" s="194" t="s">
        <v>243</v>
      </c>
      <c r="J71" s="194" t="s">
        <v>243</v>
      </c>
      <c r="K71" s="194" t="s">
        <v>243</v>
      </c>
      <c r="L71" s="194" t="s">
        <v>243</v>
      </c>
      <c r="M71" s="195" t="e">
        <f>IF(SUM($B$64:M64)+SUM($A$71:L71)&gt;0,0,SUM($B$64:M64)-SUM($A$71:L71))</f>
        <v>#VALUE!</v>
      </c>
      <c r="N71" s="195" t="e">
        <f>IF(SUM($B$64:N64)+SUM($A$71:M71)&gt;0,0,SUM($B$64:N64)-SUM($A$71:M71))</f>
        <v>#VALUE!</v>
      </c>
      <c r="O71" s="195" t="e">
        <f>IF(SUM($B$64:O64)+SUM($A$71:N71)&gt;0,0,SUM($B$64:O64)-SUM($A$71:N71))</f>
        <v>#VALUE!</v>
      </c>
      <c r="P71" s="195" t="e">
        <f>IF(SUM($B$64:P64)+SUM($A$71:O71)&gt;0,0,SUM($B$64:P64)-SUM($A$71:O71))</f>
        <v>#VALUE!</v>
      </c>
      <c r="Q71" s="195" t="e">
        <f>IF(SUM($B$64:Q64)+SUM($A$71:P71)&gt;0,0,SUM($B$64:Q64)-SUM($A$71:P71))</f>
        <v>#VALUE!</v>
      </c>
      <c r="R71" s="195" t="e">
        <f>IF(SUM($B$64:R64)+SUM($A$71:Q71)&gt;0,0,SUM($B$64:R64)-SUM($A$71:Q71))</f>
        <v>#VALUE!</v>
      </c>
      <c r="S71" s="195" t="e">
        <f>IF(SUM($B$64:S64)+SUM($A$71:R71)&gt;0,0,SUM($B$64:S64)-SUM($A$71:R71))</f>
        <v>#VALUE!</v>
      </c>
      <c r="T71" s="195" t="e">
        <f>IF(SUM($B$64:T64)+SUM($A$71:S71)&gt;0,0,SUM($B$64:T64)-SUM($A$71:S71))</f>
        <v>#VALUE!</v>
      </c>
      <c r="U71" s="195" t="e">
        <f>IF(SUM($B$64:U64)+SUM($A$71:T71)&gt;0,0,SUM($B$64:U64)-SUM($A$71:T71))</f>
        <v>#VALUE!</v>
      </c>
      <c r="V71" s="195" t="e">
        <f>IF(SUM($B$64:V64)+SUM($A$71:U71)&gt;0,0,SUM($B$64:V64)-SUM($A$71:U71))</f>
        <v>#VALUE!</v>
      </c>
      <c r="W71" s="195" t="e">
        <f>IF(SUM($B$64:W64)+SUM($A$71:V71)&gt;0,0,SUM($B$64:W64)-SUM($A$71:V71))</f>
        <v>#VALUE!</v>
      </c>
      <c r="X71" s="195" t="e">
        <f>IF(SUM($B$64:X64)+SUM($A$71:W71)&gt;0,0,SUM($B$64:X64)-SUM($A$71:W71))</f>
        <v>#VALUE!</v>
      </c>
      <c r="Y71" s="195" t="e">
        <f>IF(SUM($B$64:Y64)+SUM($A$71:X71)&gt;0,0,SUM($B$64:Y64)-SUM($A$71:X71))</f>
        <v>#VALUE!</v>
      </c>
      <c r="Z71" s="195" t="e">
        <f>IF(SUM($B$64:Z64)+SUM($A$71:Y71)&gt;0,0,SUM($B$64:Z64)-SUM($A$71:Y71))</f>
        <v>#VALUE!</v>
      </c>
      <c r="AA71" s="195" t="e">
        <f>IF(SUM($B$64:AA64)+SUM($A$71:Z71)&gt;0,0,SUM($B$64:AA64)-SUM($A$71:Z71))</f>
        <v>#VALUE!</v>
      </c>
      <c r="AB71" s="195" t="e">
        <f>IF(SUM($B$64:AB64)+SUM($A$71:AA71)&gt;0,0,SUM($B$64:AB64)-SUM($A$71:AA71))</f>
        <v>#VALUE!</v>
      </c>
      <c r="AC71" s="195" t="e">
        <f>IF(SUM($B$64:AC64)+SUM($A$71:AB71)&gt;0,0,SUM($B$64:AC64)-SUM($A$71:AB71))</f>
        <v>#VALUE!</v>
      </c>
      <c r="AD71" s="195" t="e">
        <f>IF(SUM($B$64:AD64)+SUM($A$71:AC71)&gt;0,0,SUM($B$64:AD64)-SUM($A$71:AC71))</f>
        <v>#VALUE!</v>
      </c>
    </row>
    <row r="72" spans="1:32" ht="27.75" customHeight="1" x14ac:dyDescent="0.25">
      <c r="A72" s="196" t="s">
        <v>295</v>
      </c>
      <c r="B72" s="194" t="s">
        <v>243</v>
      </c>
      <c r="C72" s="194" t="s">
        <v>243</v>
      </c>
      <c r="D72" s="194" t="s">
        <v>243</v>
      </c>
      <c r="E72" s="194" t="s">
        <v>243</v>
      </c>
      <c r="F72" s="194" t="s">
        <v>243</v>
      </c>
      <c r="G72" s="194" t="s">
        <v>243</v>
      </c>
      <c r="H72" s="194" t="s">
        <v>243</v>
      </c>
      <c r="I72" s="194" t="s">
        <v>243</v>
      </c>
      <c r="J72" s="194" t="s">
        <v>243</v>
      </c>
      <c r="K72" s="194" t="s">
        <v>243</v>
      </c>
      <c r="L72" s="194" t="s">
        <v>243</v>
      </c>
      <c r="M72" s="195" t="e">
        <f>IF(((SUM($B$51:M51)+SUM($B$53:M57))+SUM($B$74:M74))&lt;0,((SUM($B$51:M51)+SUM($B$53:M57))+SUM($B$74:M74))*0.18-SUM($A$72:L72),IF(SUM($B$72:L72)&lt;0,0-SUM($B$72:L72),0))</f>
        <v>#VALUE!</v>
      </c>
      <c r="N72" s="195" t="e">
        <f>IF(((SUM($B$51:N51)+SUM($B$53:N57))+SUM($B$74:N74))&lt;0,((SUM($B$51:N51)+SUM($B$53:N57))+SUM($B$74:N74))*0.18-SUM($A$72:M72),IF(SUM($B$72:M72)&lt;0,0-SUM($B$72:M72),0))</f>
        <v>#VALUE!</v>
      </c>
      <c r="O72" s="195" t="e">
        <f>IF(((SUM($B$51:O51)+SUM($B$53:O57))+SUM($B$74:O74))&lt;0,((SUM($B$51:O51)+SUM($B$53:O57))+SUM($B$74:O74))*0.18-SUM($A$72:N72),IF(SUM($B$72:N72)&lt;0,0-SUM($B$72:N72),0))</f>
        <v>#VALUE!</v>
      </c>
      <c r="P72" s="195" t="e">
        <f>IF(((SUM($B$51:P51)+SUM($B$53:P57))+SUM($B$74:P74))&lt;0,((SUM($B$51:P51)+SUM($B$53:P57))+SUM($B$74:P74))*0.18-SUM($A$72:O72),IF(SUM($B$72:O72)&lt;0,0-SUM($B$72:O72),0))</f>
        <v>#VALUE!</v>
      </c>
      <c r="Q72" s="195" t="e">
        <f>IF(((SUM($B$51:Q51)+SUM($B$53:Q57))+SUM($B$74:Q74))&lt;0,((SUM($B$51:Q51)+SUM($B$53:Q57))+SUM($B$74:Q74))*0.18-SUM($A$72:P72),IF(SUM($B$72:P72)&lt;0,0-SUM($B$72:P72),0))</f>
        <v>#VALUE!</v>
      </c>
      <c r="R72" s="195" t="e">
        <f>IF(((SUM($B$51:R51)+SUM($B$53:R57))+SUM($B$74:R74))&lt;0,((SUM($B$51:R51)+SUM($B$53:R57))+SUM($B$74:R74))*0.18-SUM($A$72:Q72),IF(SUM($B$72:Q72)&lt;0,0-SUM($B$72:Q72),0))</f>
        <v>#VALUE!</v>
      </c>
      <c r="S72" s="195" t="e">
        <f>IF(((SUM($B$51:S51)+SUM($B$53:S57))+SUM($B$74:S74))&lt;0,((SUM($B$51:S51)+SUM($B$53:S57))+SUM($B$74:S74))*0.18-SUM($A$72:R72),IF(SUM($B$72:R72)&lt;0,0-SUM($B$72:R72),0))</f>
        <v>#VALUE!</v>
      </c>
      <c r="T72" s="195" t="e">
        <f>IF(((SUM($B$51:T51)+SUM($B$53:T57))+SUM($B$74:T74))&lt;0,((SUM($B$51:T51)+SUM($B$53:T57))+SUM($B$74:T74))*0.18-SUM($A$72:S72),IF(SUM($B$72:S72)&lt;0,0-SUM($B$72:S72),0))</f>
        <v>#VALUE!</v>
      </c>
      <c r="U72" s="195" t="e">
        <f>IF(((SUM($B$51:U51)+SUM($B$53:U57))+SUM($B$74:U74))&lt;0,((SUM($B$51:U51)+SUM($B$53:U57))+SUM($B$74:U74))*0.18-SUM($A$72:T72),IF(SUM($B$72:T72)&lt;0,0-SUM($B$72:T72),0))</f>
        <v>#VALUE!</v>
      </c>
      <c r="V72" s="195" t="e">
        <f>IF(((SUM($B$51:V51)+SUM($B$53:V57))+SUM($B$74:V74))&lt;0,((SUM($B$51:V51)+SUM($B$53:V57))+SUM($B$74:V74))*0.18-SUM($A$72:U72),IF(SUM($B$72:U72)&lt;0,0-SUM($B$72:U72),0))</f>
        <v>#VALUE!</v>
      </c>
      <c r="W72" s="195" t="e">
        <f>IF(((SUM($B$51:W51)+SUM($B$53:W57))+SUM($B$74:W74))&lt;0,((SUM($B$51:W51)+SUM($B$53:W57))+SUM($B$74:W74))*0.18-SUM($A$72:V72),IF(SUM($B$72:V72)&lt;0,0-SUM($B$72:V72),0))</f>
        <v>#VALUE!</v>
      </c>
      <c r="X72" s="195" t="e">
        <f>IF(((SUM($B$51:X51)+SUM($B$53:X57))+SUM($B$74:X74))&lt;0,((SUM($B$51:X51)+SUM($B$53:X57))+SUM($B$74:X74))*0.18-SUM($A$72:W72),IF(SUM($B$72:W72)&lt;0,0-SUM($B$72:W72),0))</f>
        <v>#VALUE!</v>
      </c>
      <c r="Y72" s="195" t="e">
        <f>IF(((SUM($B$51:Y51)+SUM($B$53:Y57))+SUM($B$74:Y74))&lt;0,((SUM($B$51:Y51)+SUM($B$53:Y57))+SUM($B$74:Y74))*0.18-SUM($A$72:X72),IF(SUM($B$72:X72)&lt;0,0-SUM($B$72:X72),0))</f>
        <v>#VALUE!</v>
      </c>
      <c r="Z72" s="195" t="e">
        <f>IF(((SUM($B$51:Z51)+SUM($B$53:Z57))+SUM($B$74:Z74))&lt;0,((SUM($B$51:Z51)+SUM($B$53:Z57))+SUM($B$74:Z74))*0.18-SUM($A$72:Y72),IF(SUM($B$72:Y72)&lt;0,0-SUM($B$72:Y72),0))</f>
        <v>#VALUE!</v>
      </c>
      <c r="AA72" s="195" t="e">
        <f>IF(((SUM($B$51:AA51)+SUM($B$53:AA57))+SUM($B$74:AA74))&lt;0,((SUM($B$51:AA51)+SUM($B$53:AA57))+SUM($B$74:AA74))*0.18-SUM($A$72:Z72),IF(SUM($B$72:Z72)&lt;0,0-SUM($B$72:Z72),0))</f>
        <v>#VALUE!</v>
      </c>
      <c r="AB72" s="195" t="e">
        <f>IF(((SUM($B$51:AB51)+SUM($B$53:AB57))+SUM($B$74:AB74))&lt;0,((SUM($B$51:AB51)+SUM($B$53:AB57))+SUM($B$74:AB74))*0.18-SUM($A$72:AA72),IF(SUM($B$72:AA72)&lt;0,0-SUM($B$72:AA72),0))</f>
        <v>#VALUE!</v>
      </c>
      <c r="AC72" s="195" t="e">
        <f>IF(((SUM($B$51:AC51)+SUM($B$53:AC57))+SUM($B$74:AC74))&lt;0,((SUM($B$51:AC51)+SUM($B$53:AC57))+SUM($B$74:AC74))*0.18-SUM($A$72:AB72),IF(SUM($B$72:AB72)&lt;0,0-SUM($B$72:AB72),0))</f>
        <v>#VALUE!</v>
      </c>
      <c r="AD72" s="195" t="e">
        <f>IF(((SUM($B$51:AD51)+SUM($B$53:AD57))+SUM($B$74:AD74))&lt;0,((SUM($B$51:AD51)+SUM($B$53:AD57))+SUM($B$74:AD74))*0.18-SUM($A$72:AC72),IF(SUM($B$72:AC72)&lt;0,0-SUM($B$72:AC72),0))</f>
        <v>#VALUE!</v>
      </c>
    </row>
    <row r="73" spans="1:32" ht="27.75" customHeight="1" x14ac:dyDescent="0.25">
      <c r="A73" s="196" t="s">
        <v>296</v>
      </c>
      <c r="B73" s="194" t="s">
        <v>243</v>
      </c>
      <c r="C73" s="194" t="s">
        <v>243</v>
      </c>
      <c r="D73" s="194" t="s">
        <v>243</v>
      </c>
      <c r="E73" s="194" t="s">
        <v>243</v>
      </c>
      <c r="F73" s="194" t="s">
        <v>243</v>
      </c>
      <c r="G73" s="194" t="s">
        <v>243</v>
      </c>
      <c r="H73" s="194" t="s">
        <v>243</v>
      </c>
      <c r="I73" s="194" t="s">
        <v>243</v>
      </c>
      <c r="J73" s="194" t="s">
        <v>243</v>
      </c>
      <c r="K73" s="194" t="s">
        <v>243</v>
      </c>
      <c r="L73" s="194" t="s">
        <v>243</v>
      </c>
      <c r="M73" s="195" t="e">
        <f t="shared" ref="M73:AD73" si="24">-(M51-L51)*$B$31</f>
        <v>#VALUE!</v>
      </c>
      <c r="N73" s="195" t="e">
        <f t="shared" si="24"/>
        <v>#VALUE!</v>
      </c>
      <c r="O73" s="195" t="e">
        <f t="shared" si="24"/>
        <v>#VALUE!</v>
      </c>
      <c r="P73" s="195" t="e">
        <f t="shared" si="24"/>
        <v>#VALUE!</v>
      </c>
      <c r="Q73" s="195" t="e">
        <f t="shared" si="24"/>
        <v>#VALUE!</v>
      </c>
      <c r="R73" s="195" t="e">
        <f t="shared" si="24"/>
        <v>#VALUE!</v>
      </c>
      <c r="S73" s="195" t="e">
        <f t="shared" si="24"/>
        <v>#VALUE!</v>
      </c>
      <c r="T73" s="195" t="e">
        <f t="shared" si="24"/>
        <v>#VALUE!</v>
      </c>
      <c r="U73" s="195" t="e">
        <f t="shared" si="24"/>
        <v>#VALUE!</v>
      </c>
      <c r="V73" s="195" t="e">
        <f t="shared" si="24"/>
        <v>#VALUE!</v>
      </c>
      <c r="W73" s="195" t="e">
        <f t="shared" si="24"/>
        <v>#VALUE!</v>
      </c>
      <c r="X73" s="195" t="e">
        <f t="shared" si="24"/>
        <v>#VALUE!</v>
      </c>
      <c r="Y73" s="195" t="e">
        <f t="shared" si="24"/>
        <v>#VALUE!</v>
      </c>
      <c r="Z73" s="195" t="e">
        <f t="shared" si="24"/>
        <v>#VALUE!</v>
      </c>
      <c r="AA73" s="195" t="e">
        <f t="shared" si="24"/>
        <v>#VALUE!</v>
      </c>
      <c r="AB73" s="195" t="e">
        <f t="shared" si="24"/>
        <v>#VALUE!</v>
      </c>
      <c r="AC73" s="195" t="e">
        <f t="shared" si="24"/>
        <v>#VALUE!</v>
      </c>
      <c r="AD73" s="195" t="e">
        <f t="shared" si="24"/>
        <v>#VALUE!</v>
      </c>
    </row>
    <row r="74" spans="1:32" ht="27.75" customHeight="1" x14ac:dyDescent="0.25">
      <c r="A74" s="368" t="s">
        <v>297</v>
      </c>
      <c r="B74" s="388">
        <v>7.5330000000000004</v>
      </c>
      <c r="C74" s="388">
        <v>179.20699999999999</v>
      </c>
      <c r="D74" s="388">
        <v>128.13399999999999</v>
      </c>
      <c r="E74" s="388">
        <v>139.50800000000001</v>
      </c>
      <c r="F74" s="388">
        <v>47.398000000000003</v>
      </c>
      <c r="G74" s="388">
        <v>475.14800000000002</v>
      </c>
      <c r="H74" s="388">
        <v>493.13900000000001</v>
      </c>
      <c r="I74" s="388">
        <v>584.91099999999994</v>
      </c>
      <c r="J74" s="388">
        <v>606.14599999999996</v>
      </c>
      <c r="K74" s="388">
        <v>1026.4870000000001</v>
      </c>
      <c r="L74" s="388">
        <v>1048.7840000000001</v>
      </c>
      <c r="M74" s="198"/>
      <c r="N74" s="198"/>
      <c r="O74" s="198"/>
      <c r="P74" s="198"/>
      <c r="Q74" s="198"/>
      <c r="R74" s="198"/>
      <c r="S74" s="198"/>
      <c r="T74" s="198"/>
      <c r="U74" s="198"/>
      <c r="V74" s="198"/>
      <c r="W74" s="198"/>
      <c r="X74" s="198"/>
      <c r="Y74" s="198"/>
      <c r="Z74" s="198"/>
      <c r="AA74" s="198"/>
      <c r="AB74" s="198"/>
      <c r="AC74" s="198"/>
      <c r="AD74" s="198"/>
      <c r="AE74" s="372"/>
      <c r="AF74" s="372"/>
    </row>
    <row r="75" spans="1:32" ht="27.75" customHeight="1" x14ac:dyDescent="0.25">
      <c r="A75" s="196" t="s">
        <v>298</v>
      </c>
      <c r="B75" s="194" t="s">
        <v>243</v>
      </c>
      <c r="C75" s="194" t="s">
        <v>243</v>
      </c>
      <c r="D75" s="194" t="s">
        <v>243</v>
      </c>
      <c r="E75" s="194" t="s">
        <v>243</v>
      </c>
      <c r="F75" s="194" t="s">
        <v>243</v>
      </c>
      <c r="G75" s="194" t="s">
        <v>243</v>
      </c>
      <c r="H75" s="194" t="s">
        <v>243</v>
      </c>
      <c r="I75" s="194" t="s">
        <v>243</v>
      </c>
      <c r="J75" s="194" t="s">
        <v>243</v>
      </c>
      <c r="K75" s="194" t="s">
        <v>243</v>
      </c>
      <c r="L75" s="194" t="s">
        <v>243</v>
      </c>
      <c r="M75" s="195" t="e">
        <f t="shared" ref="M75:AD75" si="25">M46-M47</f>
        <v>#VALUE!</v>
      </c>
      <c r="N75" s="195" t="e">
        <f t="shared" si="25"/>
        <v>#VALUE!</v>
      </c>
      <c r="O75" s="195" t="e">
        <f t="shared" si="25"/>
        <v>#VALUE!</v>
      </c>
      <c r="P75" s="195" t="e">
        <f t="shared" si="25"/>
        <v>#VALUE!</v>
      </c>
      <c r="Q75" s="195" t="e">
        <f t="shared" si="25"/>
        <v>#VALUE!</v>
      </c>
      <c r="R75" s="195" t="e">
        <f t="shared" si="25"/>
        <v>#VALUE!</v>
      </c>
      <c r="S75" s="195" t="e">
        <f t="shared" si="25"/>
        <v>#VALUE!</v>
      </c>
      <c r="T75" s="195" t="e">
        <f t="shared" si="25"/>
        <v>#VALUE!</v>
      </c>
      <c r="U75" s="195" t="e">
        <f t="shared" si="25"/>
        <v>#VALUE!</v>
      </c>
      <c r="V75" s="195" t="e">
        <f t="shared" si="25"/>
        <v>#VALUE!</v>
      </c>
      <c r="W75" s="195" t="e">
        <f t="shared" si="25"/>
        <v>#VALUE!</v>
      </c>
      <c r="X75" s="195" t="e">
        <f t="shared" si="25"/>
        <v>#VALUE!</v>
      </c>
      <c r="Y75" s="195" t="e">
        <f t="shared" si="25"/>
        <v>#VALUE!</v>
      </c>
      <c r="Z75" s="195" t="e">
        <f t="shared" si="25"/>
        <v>#VALUE!</v>
      </c>
      <c r="AA75" s="195" t="e">
        <f t="shared" si="25"/>
        <v>#VALUE!</v>
      </c>
      <c r="AB75" s="195" t="e">
        <f t="shared" si="25"/>
        <v>#VALUE!</v>
      </c>
      <c r="AC75" s="195" t="e">
        <f t="shared" si="25"/>
        <v>#VALUE!</v>
      </c>
      <c r="AD75" s="195" t="e">
        <f t="shared" si="25"/>
        <v>#VALUE!</v>
      </c>
    </row>
    <row r="76" spans="1:32" s="137" customFormat="1" ht="27.75" customHeight="1" x14ac:dyDescent="0.25">
      <c r="A76" s="199" t="s">
        <v>299</v>
      </c>
      <c r="B76" s="192" t="s">
        <v>243</v>
      </c>
      <c r="C76" s="192" t="s">
        <v>243</v>
      </c>
      <c r="D76" s="192" t="s">
        <v>243</v>
      </c>
      <c r="E76" s="192" t="s">
        <v>243</v>
      </c>
      <c r="F76" s="192" t="s">
        <v>243</v>
      </c>
      <c r="G76" s="192" t="s">
        <v>243</v>
      </c>
      <c r="H76" s="192" t="s">
        <v>243</v>
      </c>
      <c r="I76" s="192" t="s">
        <v>243</v>
      </c>
      <c r="J76" s="192" t="s">
        <v>243</v>
      </c>
      <c r="K76" s="192" t="s">
        <v>243</v>
      </c>
      <c r="L76" s="192" t="s">
        <v>243</v>
      </c>
      <c r="M76" s="193" t="e">
        <f t="shared" ref="M76:AD76" si="26">SUM(M68:M75)</f>
        <v>#VALUE!</v>
      </c>
      <c r="N76" s="193" t="e">
        <f t="shared" si="26"/>
        <v>#VALUE!</v>
      </c>
      <c r="O76" s="193" t="e">
        <f t="shared" si="26"/>
        <v>#VALUE!</v>
      </c>
      <c r="P76" s="193" t="e">
        <f t="shared" si="26"/>
        <v>#VALUE!</v>
      </c>
      <c r="Q76" s="193" t="e">
        <f t="shared" si="26"/>
        <v>#VALUE!</v>
      </c>
      <c r="R76" s="193" t="e">
        <f t="shared" si="26"/>
        <v>#VALUE!</v>
      </c>
      <c r="S76" s="193" t="e">
        <f t="shared" si="26"/>
        <v>#VALUE!</v>
      </c>
      <c r="T76" s="193" t="e">
        <f t="shared" si="26"/>
        <v>#VALUE!</v>
      </c>
      <c r="U76" s="193" t="e">
        <f t="shared" si="26"/>
        <v>#VALUE!</v>
      </c>
      <c r="V76" s="193" t="e">
        <f t="shared" si="26"/>
        <v>#VALUE!</v>
      </c>
      <c r="W76" s="193" t="e">
        <f t="shared" si="26"/>
        <v>#VALUE!</v>
      </c>
      <c r="X76" s="193" t="e">
        <f t="shared" si="26"/>
        <v>#VALUE!</v>
      </c>
      <c r="Y76" s="193" t="e">
        <f t="shared" si="26"/>
        <v>#VALUE!</v>
      </c>
      <c r="Z76" s="193" t="e">
        <f t="shared" si="26"/>
        <v>#VALUE!</v>
      </c>
      <c r="AA76" s="193" t="e">
        <f t="shared" si="26"/>
        <v>#VALUE!</v>
      </c>
      <c r="AB76" s="193" t="e">
        <f t="shared" si="26"/>
        <v>#VALUE!</v>
      </c>
      <c r="AC76" s="193" t="e">
        <f t="shared" si="26"/>
        <v>#VALUE!</v>
      </c>
      <c r="AD76" s="193" t="e">
        <f t="shared" si="26"/>
        <v>#VALUE!</v>
      </c>
    </row>
    <row r="77" spans="1:32" s="137" customFormat="1" ht="27.75" customHeight="1" x14ac:dyDescent="0.25">
      <c r="A77" s="199" t="s">
        <v>300</v>
      </c>
      <c r="B77" s="192" t="s">
        <v>243</v>
      </c>
      <c r="C77" s="192" t="s">
        <v>243</v>
      </c>
      <c r="D77" s="192" t="s">
        <v>243</v>
      </c>
      <c r="E77" s="192" t="s">
        <v>243</v>
      </c>
      <c r="F77" s="192" t="s">
        <v>243</v>
      </c>
      <c r="G77" s="192" t="s">
        <v>243</v>
      </c>
      <c r="H77" s="192" t="s">
        <v>243</v>
      </c>
      <c r="I77" s="192" t="s">
        <v>243</v>
      </c>
      <c r="J77" s="192" t="s">
        <v>243</v>
      </c>
      <c r="K77" s="192" t="s">
        <v>243</v>
      </c>
      <c r="L77" s="192" t="s">
        <v>243</v>
      </c>
      <c r="M77" s="193" t="e">
        <f>SUM($B$76:M76)</f>
        <v>#VALUE!</v>
      </c>
      <c r="N77" s="193" t="e">
        <f>SUM($B$76:N76)</f>
        <v>#VALUE!</v>
      </c>
      <c r="O77" s="193" t="e">
        <f>SUM($B$76:O76)</f>
        <v>#VALUE!</v>
      </c>
      <c r="P77" s="193" t="e">
        <f>SUM($B$76:P76)</f>
        <v>#VALUE!</v>
      </c>
      <c r="Q77" s="193" t="e">
        <f>SUM($B$76:Q76)</f>
        <v>#VALUE!</v>
      </c>
      <c r="R77" s="193" t="e">
        <f>SUM($B$76:R76)</f>
        <v>#VALUE!</v>
      </c>
      <c r="S77" s="193" t="e">
        <f>SUM($B$76:S76)</f>
        <v>#VALUE!</v>
      </c>
      <c r="T77" s="193" t="e">
        <f>SUM($B$76:T76)</f>
        <v>#VALUE!</v>
      </c>
      <c r="U77" s="193" t="e">
        <f>SUM($B$76:U76)</f>
        <v>#VALUE!</v>
      </c>
      <c r="V77" s="193" t="e">
        <f>SUM($B$76:V76)</f>
        <v>#VALUE!</v>
      </c>
      <c r="W77" s="193" t="e">
        <f>SUM($B$76:W76)</f>
        <v>#VALUE!</v>
      </c>
      <c r="X77" s="193" t="e">
        <f>SUM($B$76:X76)</f>
        <v>#VALUE!</v>
      </c>
      <c r="Y77" s="193" t="e">
        <f>SUM($B$76:Y76)</f>
        <v>#VALUE!</v>
      </c>
      <c r="Z77" s="193" t="e">
        <f>SUM($B$76:Z76)</f>
        <v>#VALUE!</v>
      </c>
      <c r="AA77" s="193" t="e">
        <f>SUM($B$76:AA76)</f>
        <v>#VALUE!</v>
      </c>
      <c r="AB77" s="193" t="e">
        <f>SUM($B$76:AB76)</f>
        <v>#VALUE!</v>
      </c>
      <c r="AC77" s="193" t="e">
        <f>SUM($B$76:AC76)</f>
        <v>#VALUE!</v>
      </c>
      <c r="AD77" s="193" t="e">
        <f>SUM($B$76:AD76)</f>
        <v>#VALUE!</v>
      </c>
    </row>
    <row r="78" spans="1:32" ht="27.75" customHeight="1" x14ac:dyDescent="0.25">
      <c r="A78" s="196" t="s">
        <v>301</v>
      </c>
      <c r="B78" s="206" t="s">
        <v>243</v>
      </c>
      <c r="C78" s="206" t="s">
        <v>243</v>
      </c>
      <c r="D78" s="206" t="s">
        <v>243</v>
      </c>
      <c r="E78" s="206" t="s">
        <v>243</v>
      </c>
      <c r="F78" s="206" t="s">
        <v>243</v>
      </c>
      <c r="G78" s="206" t="s">
        <v>243</v>
      </c>
      <c r="H78" s="206" t="s">
        <v>243</v>
      </c>
      <c r="I78" s="206" t="s">
        <v>243</v>
      </c>
      <c r="J78" s="206" t="s">
        <v>243</v>
      </c>
      <c r="K78" s="206" t="s">
        <v>243</v>
      </c>
      <c r="L78" s="206" t="s">
        <v>243</v>
      </c>
      <c r="M78" s="206" t="e">
        <f t="shared" ref="M78:AD78" si="27">1/POWER((1+$B$36),M67-$E$67)</f>
        <v>#VALUE!</v>
      </c>
      <c r="N78" s="206" t="e">
        <f t="shared" si="27"/>
        <v>#VALUE!</v>
      </c>
      <c r="O78" s="206" t="e">
        <f t="shared" si="27"/>
        <v>#VALUE!</v>
      </c>
      <c r="P78" s="206" t="e">
        <f t="shared" si="27"/>
        <v>#VALUE!</v>
      </c>
      <c r="Q78" s="206" t="e">
        <f t="shared" si="27"/>
        <v>#VALUE!</v>
      </c>
      <c r="R78" s="206" t="e">
        <f t="shared" si="27"/>
        <v>#VALUE!</v>
      </c>
      <c r="S78" s="206" t="e">
        <f t="shared" si="27"/>
        <v>#VALUE!</v>
      </c>
      <c r="T78" s="206" t="e">
        <f t="shared" si="27"/>
        <v>#VALUE!</v>
      </c>
      <c r="U78" s="206" t="e">
        <f t="shared" si="27"/>
        <v>#VALUE!</v>
      </c>
      <c r="V78" s="206" t="e">
        <f t="shared" si="27"/>
        <v>#VALUE!</v>
      </c>
      <c r="W78" s="206" t="e">
        <f t="shared" si="27"/>
        <v>#VALUE!</v>
      </c>
      <c r="X78" s="206" t="e">
        <f t="shared" si="27"/>
        <v>#VALUE!</v>
      </c>
      <c r="Y78" s="206" t="e">
        <f t="shared" si="27"/>
        <v>#VALUE!</v>
      </c>
      <c r="Z78" s="206" t="e">
        <f t="shared" si="27"/>
        <v>#VALUE!</v>
      </c>
      <c r="AA78" s="206" t="e">
        <f t="shared" si="27"/>
        <v>#VALUE!</v>
      </c>
      <c r="AB78" s="206" t="e">
        <f t="shared" si="27"/>
        <v>#VALUE!</v>
      </c>
      <c r="AC78" s="206" t="e">
        <f t="shared" si="27"/>
        <v>#VALUE!</v>
      </c>
      <c r="AD78" s="206" t="e">
        <f t="shared" si="27"/>
        <v>#VALUE!</v>
      </c>
    </row>
    <row r="79" spans="1:32" s="137" customFormat="1" ht="27.75" customHeight="1" x14ac:dyDescent="0.25">
      <c r="A79" s="191" t="s">
        <v>302</v>
      </c>
      <c r="B79" s="192" t="s">
        <v>243</v>
      </c>
      <c r="C79" s="192" t="s">
        <v>243</v>
      </c>
      <c r="D79" s="192" t="s">
        <v>243</v>
      </c>
      <c r="E79" s="192" t="s">
        <v>243</v>
      </c>
      <c r="F79" s="192" t="s">
        <v>243</v>
      </c>
      <c r="G79" s="192" t="s">
        <v>243</v>
      </c>
      <c r="H79" s="192" t="s">
        <v>243</v>
      </c>
      <c r="I79" s="192" t="s">
        <v>243</v>
      </c>
      <c r="J79" s="192" t="s">
        <v>243</v>
      </c>
      <c r="K79" s="192" t="s">
        <v>243</v>
      </c>
      <c r="L79" s="192" t="s">
        <v>243</v>
      </c>
      <c r="M79" s="193" t="e">
        <f t="shared" ref="M79:AD79" si="28">M76*M78</f>
        <v>#VALUE!</v>
      </c>
      <c r="N79" s="193" t="e">
        <f t="shared" si="28"/>
        <v>#VALUE!</v>
      </c>
      <c r="O79" s="193" t="e">
        <f t="shared" si="28"/>
        <v>#VALUE!</v>
      </c>
      <c r="P79" s="193" t="e">
        <f t="shared" si="28"/>
        <v>#VALUE!</v>
      </c>
      <c r="Q79" s="193" t="e">
        <f t="shared" si="28"/>
        <v>#VALUE!</v>
      </c>
      <c r="R79" s="193" t="e">
        <f t="shared" si="28"/>
        <v>#VALUE!</v>
      </c>
      <c r="S79" s="193" t="e">
        <f t="shared" si="28"/>
        <v>#VALUE!</v>
      </c>
      <c r="T79" s="193" t="e">
        <f t="shared" si="28"/>
        <v>#VALUE!</v>
      </c>
      <c r="U79" s="193" t="e">
        <f t="shared" si="28"/>
        <v>#VALUE!</v>
      </c>
      <c r="V79" s="193" t="e">
        <f t="shared" si="28"/>
        <v>#VALUE!</v>
      </c>
      <c r="W79" s="193" t="e">
        <f t="shared" si="28"/>
        <v>#VALUE!</v>
      </c>
      <c r="X79" s="193" t="e">
        <f t="shared" si="28"/>
        <v>#VALUE!</v>
      </c>
      <c r="Y79" s="193" t="e">
        <f t="shared" si="28"/>
        <v>#VALUE!</v>
      </c>
      <c r="Z79" s="193" t="e">
        <f t="shared" si="28"/>
        <v>#VALUE!</v>
      </c>
      <c r="AA79" s="193" t="e">
        <f t="shared" si="28"/>
        <v>#VALUE!</v>
      </c>
      <c r="AB79" s="193" t="e">
        <f t="shared" si="28"/>
        <v>#VALUE!</v>
      </c>
      <c r="AC79" s="193" t="e">
        <f t="shared" si="28"/>
        <v>#VALUE!</v>
      </c>
      <c r="AD79" s="193" t="e">
        <f t="shared" si="28"/>
        <v>#VALUE!</v>
      </c>
    </row>
    <row r="80" spans="1:32" s="137" customFormat="1" ht="27.75" customHeight="1" x14ac:dyDescent="0.25">
      <c r="A80" s="191" t="s">
        <v>303</v>
      </c>
      <c r="B80" s="192" t="s">
        <v>243</v>
      </c>
      <c r="C80" s="192" t="s">
        <v>243</v>
      </c>
      <c r="D80" s="192" t="s">
        <v>243</v>
      </c>
      <c r="E80" s="192" t="s">
        <v>243</v>
      </c>
      <c r="F80" s="192" t="s">
        <v>243</v>
      </c>
      <c r="G80" s="192" t="s">
        <v>243</v>
      </c>
      <c r="H80" s="192" t="s">
        <v>243</v>
      </c>
      <c r="I80" s="192" t="s">
        <v>243</v>
      </c>
      <c r="J80" s="192" t="s">
        <v>243</v>
      </c>
      <c r="K80" s="192" t="s">
        <v>243</v>
      </c>
      <c r="L80" s="192" t="s">
        <v>243</v>
      </c>
      <c r="M80" s="193" t="e">
        <f>SUM($B$79:M79)</f>
        <v>#VALUE!</v>
      </c>
      <c r="N80" s="193" t="e">
        <f>SUM($B$79:N79)</f>
        <v>#VALUE!</v>
      </c>
      <c r="O80" s="193" t="e">
        <f>SUM($B$79:O79)</f>
        <v>#VALUE!</v>
      </c>
      <c r="P80" s="193" t="e">
        <f>SUM($B$79:P79)</f>
        <v>#VALUE!</v>
      </c>
      <c r="Q80" s="193" t="e">
        <f>SUM($B$79:Q79)</f>
        <v>#VALUE!</v>
      </c>
      <c r="R80" s="193" t="e">
        <f>SUM($B$79:R79)</f>
        <v>#VALUE!</v>
      </c>
      <c r="S80" s="193" t="e">
        <f>SUM($B$79:S79)</f>
        <v>#VALUE!</v>
      </c>
      <c r="T80" s="193" t="e">
        <f>SUM($B$79:T79)</f>
        <v>#VALUE!</v>
      </c>
      <c r="U80" s="193" t="e">
        <f>SUM($B$79:U79)</f>
        <v>#VALUE!</v>
      </c>
      <c r="V80" s="193" t="e">
        <f>SUM($B$79:V79)</f>
        <v>#VALUE!</v>
      </c>
      <c r="W80" s="193" t="e">
        <f>SUM($B$79:W79)</f>
        <v>#VALUE!</v>
      </c>
      <c r="X80" s="193" t="e">
        <f>SUM($B$79:X79)</f>
        <v>#VALUE!</v>
      </c>
      <c r="Y80" s="193" t="e">
        <f>SUM($B$79:Y79)</f>
        <v>#VALUE!</v>
      </c>
      <c r="Z80" s="193" t="e">
        <f>SUM($B$79:Z79)</f>
        <v>#VALUE!</v>
      </c>
      <c r="AA80" s="193" t="e">
        <f>SUM($B$79:AA79)</f>
        <v>#VALUE!</v>
      </c>
      <c r="AB80" s="193" t="e">
        <f>SUM($B$79:AB79)</f>
        <v>#VALUE!</v>
      </c>
      <c r="AC80" s="193" t="e">
        <f>SUM($B$79:AC79)</f>
        <v>#VALUE!</v>
      </c>
      <c r="AD80" s="193" t="e">
        <f>SUM($B$79:AD79)</f>
        <v>#VALUE!</v>
      </c>
    </row>
    <row r="81" spans="1:31" s="137" customFormat="1" ht="27.75" customHeight="1" x14ac:dyDescent="0.25">
      <c r="A81" s="191" t="s">
        <v>304</v>
      </c>
      <c r="B81" s="207" t="s">
        <v>243</v>
      </c>
      <c r="C81" s="207" t="s">
        <v>243</v>
      </c>
      <c r="D81" s="207" t="s">
        <v>243</v>
      </c>
      <c r="E81" s="207" t="s">
        <v>243</v>
      </c>
      <c r="F81" s="207" t="s">
        <v>243</v>
      </c>
      <c r="G81" s="207" t="s">
        <v>243</v>
      </c>
      <c r="H81" s="207" t="s">
        <v>243</v>
      </c>
      <c r="I81" s="207" t="s">
        <v>243</v>
      </c>
      <c r="J81" s="207" t="s">
        <v>243</v>
      </c>
      <c r="K81" s="207" t="s">
        <v>243</v>
      </c>
      <c r="L81" s="207" t="s">
        <v>243</v>
      </c>
      <c r="M81" s="208">
        <f>IF((ISERR(IRR($B$76:M76))),0,IF(IRR($B$76:M76)&lt;0,0,IRR($B$76:M76)))</f>
        <v>0</v>
      </c>
      <c r="N81" s="208">
        <f>IF((ISERR(IRR($B$76:N76))),0,IF(IRR($B$76:N76)&lt;0,0,IRR($B$76:N76)))</f>
        <v>0</v>
      </c>
      <c r="O81" s="208">
        <f>IF((ISERR(IRR($B$76:O76))),0,IF(IRR($B$76:O76)&lt;0,0,IRR($B$76:O76)))</f>
        <v>0</v>
      </c>
      <c r="P81" s="208">
        <f>IF((ISERR(IRR($B$76:P76))),0,IF(IRR($B$76:P76)&lt;0,0,IRR($B$76:P76)))</f>
        <v>0</v>
      </c>
      <c r="Q81" s="208">
        <f>IF((ISERR(IRR($B$76:Q76))),0,IF(IRR($B$76:Q76)&lt;0,0,IRR($B$76:Q76)))</f>
        <v>0</v>
      </c>
      <c r="R81" s="208">
        <f>IF((ISERR(IRR($B$76:R76))),0,IF(IRR($B$76:R76)&lt;0,0,IRR($B$76:R76)))</f>
        <v>0</v>
      </c>
      <c r="S81" s="208">
        <f>IF((ISERR(IRR($B$76:S76))),0,IF(IRR($B$76:S76)&lt;0,0,IRR($B$76:S76)))</f>
        <v>0</v>
      </c>
      <c r="T81" s="208">
        <f>IF((ISERR(IRR($B$76:T76))),0,IF(IRR($B$76:T76)&lt;0,0,IRR($B$76:T76)))</f>
        <v>0</v>
      </c>
      <c r="U81" s="208">
        <f>IF((ISERR(IRR($B$76:U76))),0,IF(IRR($B$76:U76)&lt;0,0,IRR($B$76:U76)))</f>
        <v>0</v>
      </c>
      <c r="V81" s="208">
        <f>IF((ISERR(IRR($B$76:V76))),0,IF(IRR($B$76:V76)&lt;0,0,IRR($B$76:V76)))</f>
        <v>0</v>
      </c>
      <c r="W81" s="208">
        <f>IF((ISERR(IRR($B$76:W76))),0,IF(IRR($B$76:W76)&lt;0,0,IRR($B$76:W76)))</f>
        <v>0</v>
      </c>
      <c r="X81" s="208">
        <f>IF((ISERR(IRR($B$76:X76))),0,IF(IRR($B$76:X76)&lt;0,0,IRR($B$76:X76)))</f>
        <v>0</v>
      </c>
      <c r="Y81" s="208">
        <f>IF((ISERR(IRR($B$76:Y76))),0,IF(IRR($B$76:Y76)&lt;0,0,IRR($B$76:Y76)))</f>
        <v>0</v>
      </c>
      <c r="Z81" s="209">
        <f>IF((ISERR(IRR($B$76:Z76))),0,IF(IRR($B$76:Z76)&lt;0,0,IRR($B$76:Z76)))</f>
        <v>0</v>
      </c>
      <c r="AA81" s="208">
        <f>IF((ISERR(IRR($B$76:AA76))),0,IF(IRR($B$76:AA76)&lt;0,0,IRR($B$76:AA76)))</f>
        <v>0</v>
      </c>
      <c r="AB81" s="208">
        <f>IF((ISERR(IRR($B$76:AB76))),0,IF(IRR($B$76:AB76)&lt;0,0,IRR($B$76:AB76)))</f>
        <v>0</v>
      </c>
      <c r="AC81" s="208">
        <f>IF((ISERR(IRR($B$76:AC76))),0,IF(IRR($B$76:AC76)&lt;0,0,IRR($B$76:AC76)))</f>
        <v>0</v>
      </c>
      <c r="AD81" s="208">
        <f>IF((ISERR(IRR($B$76:AD76))),0,IF(IRR($B$76:AD76)&lt;0,0,IRR($B$76:AD76)))</f>
        <v>0</v>
      </c>
      <c r="AE81" s="210"/>
    </row>
    <row r="82" spans="1:31" s="137" customFormat="1" ht="27.75" customHeight="1" x14ac:dyDescent="0.25">
      <c r="A82" s="191" t="s">
        <v>305</v>
      </c>
      <c r="B82" s="211" t="s">
        <v>243</v>
      </c>
      <c r="C82" s="211" t="s">
        <v>243</v>
      </c>
      <c r="D82" s="211" t="s">
        <v>243</v>
      </c>
      <c r="E82" s="211" t="s">
        <v>243</v>
      </c>
      <c r="F82" s="211" t="s">
        <v>243</v>
      </c>
      <c r="G82" s="211" t="s">
        <v>243</v>
      </c>
      <c r="H82" s="211" t="s">
        <v>243</v>
      </c>
      <c r="I82" s="211" t="s">
        <v>243</v>
      </c>
      <c r="J82" s="211" t="s">
        <v>243</v>
      </c>
      <c r="K82" s="211" t="s">
        <v>243</v>
      </c>
      <c r="L82" s="211" t="s">
        <v>243</v>
      </c>
      <c r="M82" s="212" t="e">
        <f t="shared" ref="M82:AD82" si="29">IF(AND(M77&gt;0,L77&lt;0),(M67-(M77/(M77-L77))),0)</f>
        <v>#VALUE!</v>
      </c>
      <c r="N82" s="212" t="e">
        <f t="shared" si="29"/>
        <v>#VALUE!</v>
      </c>
      <c r="O82" s="212" t="e">
        <f t="shared" si="29"/>
        <v>#VALUE!</v>
      </c>
      <c r="P82" s="212" t="e">
        <f t="shared" si="29"/>
        <v>#VALUE!</v>
      </c>
      <c r="Q82" s="212" t="e">
        <f t="shared" si="29"/>
        <v>#VALUE!</v>
      </c>
      <c r="R82" s="212" t="e">
        <f t="shared" si="29"/>
        <v>#VALUE!</v>
      </c>
      <c r="S82" s="212" t="e">
        <f t="shared" si="29"/>
        <v>#VALUE!</v>
      </c>
      <c r="T82" s="212" t="e">
        <f t="shared" si="29"/>
        <v>#VALUE!</v>
      </c>
      <c r="U82" s="212" t="e">
        <f t="shared" si="29"/>
        <v>#VALUE!</v>
      </c>
      <c r="V82" s="212" t="e">
        <f t="shared" si="29"/>
        <v>#VALUE!</v>
      </c>
      <c r="W82" s="212" t="e">
        <f t="shared" si="29"/>
        <v>#VALUE!</v>
      </c>
      <c r="X82" s="212" t="e">
        <f t="shared" si="29"/>
        <v>#VALUE!</v>
      </c>
      <c r="Y82" s="212" t="e">
        <f t="shared" si="29"/>
        <v>#VALUE!</v>
      </c>
      <c r="Z82" s="212" t="e">
        <f t="shared" si="29"/>
        <v>#VALUE!</v>
      </c>
      <c r="AA82" s="212" t="e">
        <f t="shared" si="29"/>
        <v>#VALUE!</v>
      </c>
      <c r="AB82" s="212" t="e">
        <f t="shared" si="29"/>
        <v>#VALUE!</v>
      </c>
      <c r="AC82" s="212" t="e">
        <f t="shared" si="29"/>
        <v>#VALUE!</v>
      </c>
      <c r="AD82" s="212" t="e">
        <f t="shared" si="29"/>
        <v>#VALUE!</v>
      </c>
    </row>
    <row r="83" spans="1:31" s="137" customFormat="1" ht="27.75" customHeight="1" thickBot="1" x14ac:dyDescent="0.3">
      <c r="A83" s="213" t="s">
        <v>306</v>
      </c>
      <c r="B83" s="214" t="s">
        <v>243</v>
      </c>
      <c r="C83" s="214" t="s">
        <v>243</v>
      </c>
      <c r="D83" s="214" t="s">
        <v>243</v>
      </c>
      <c r="E83" s="214" t="s">
        <v>243</v>
      </c>
      <c r="F83" s="214" t="s">
        <v>243</v>
      </c>
      <c r="G83" s="214" t="s">
        <v>243</v>
      </c>
      <c r="H83" s="214" t="s">
        <v>243</v>
      </c>
      <c r="I83" s="214" t="s">
        <v>243</v>
      </c>
      <c r="J83" s="214" t="s">
        <v>243</v>
      </c>
      <c r="K83" s="214" t="s">
        <v>243</v>
      </c>
      <c r="L83" s="214" t="s">
        <v>243</v>
      </c>
      <c r="M83" s="215" t="e">
        <f t="shared" ref="M83:AD83" si="30">IF(AND(M80&gt;0,L80&lt;0),(M67-(M80/(M80-L80))),0)</f>
        <v>#VALUE!</v>
      </c>
      <c r="N83" s="215" t="e">
        <f t="shared" si="30"/>
        <v>#VALUE!</v>
      </c>
      <c r="O83" s="215" t="e">
        <f t="shared" si="30"/>
        <v>#VALUE!</v>
      </c>
      <c r="P83" s="215" t="e">
        <f t="shared" si="30"/>
        <v>#VALUE!</v>
      </c>
      <c r="Q83" s="215" t="e">
        <f t="shared" si="30"/>
        <v>#VALUE!</v>
      </c>
      <c r="R83" s="215" t="e">
        <f t="shared" si="30"/>
        <v>#VALUE!</v>
      </c>
      <c r="S83" s="215" t="e">
        <f t="shared" si="30"/>
        <v>#VALUE!</v>
      </c>
      <c r="T83" s="215" t="e">
        <f t="shared" si="30"/>
        <v>#VALUE!</v>
      </c>
      <c r="U83" s="215" t="e">
        <f t="shared" si="30"/>
        <v>#VALUE!</v>
      </c>
      <c r="V83" s="215" t="e">
        <f t="shared" si="30"/>
        <v>#VALUE!</v>
      </c>
      <c r="W83" s="215" t="e">
        <f t="shared" si="30"/>
        <v>#VALUE!</v>
      </c>
      <c r="X83" s="215" t="e">
        <f t="shared" si="30"/>
        <v>#VALUE!</v>
      </c>
      <c r="Y83" s="215" t="e">
        <f t="shared" si="30"/>
        <v>#VALUE!</v>
      </c>
      <c r="Z83" s="215" t="e">
        <f t="shared" si="30"/>
        <v>#VALUE!</v>
      </c>
      <c r="AA83" s="215" t="e">
        <f t="shared" si="30"/>
        <v>#VALUE!</v>
      </c>
      <c r="AB83" s="215" t="e">
        <f t="shared" si="30"/>
        <v>#VALUE!</v>
      </c>
      <c r="AC83" s="215" t="e">
        <f t="shared" si="30"/>
        <v>#VALUE!</v>
      </c>
      <c r="AD83" s="215" t="e">
        <f t="shared" si="30"/>
        <v>#VALUE!</v>
      </c>
    </row>
    <row r="85" spans="1:31" ht="72.75" customHeight="1" x14ac:dyDescent="0.4">
      <c r="A85" s="464" t="s">
        <v>578</v>
      </c>
      <c r="B85" s="465"/>
      <c r="C85" s="465"/>
      <c r="D85" s="465"/>
      <c r="E85" s="465"/>
      <c r="F85" s="465"/>
      <c r="G85" s="465"/>
      <c r="H85" s="465"/>
      <c r="I85" s="465"/>
      <c r="J85" s="465"/>
      <c r="K85" s="465"/>
      <c r="L85" s="465"/>
      <c r="M85" s="465"/>
      <c r="N85" s="465"/>
      <c r="O85" s="465"/>
      <c r="P85" s="465"/>
      <c r="Q85" s="465"/>
      <c r="R85" s="216"/>
      <c r="S85" s="217"/>
      <c r="T85" s="217"/>
      <c r="U85" s="217"/>
      <c r="V85" s="217"/>
      <c r="W85" s="217"/>
      <c r="X85" s="217"/>
      <c r="Y85" s="217"/>
      <c r="Z85" s="217"/>
      <c r="AA85" s="217"/>
      <c r="AB85" s="216"/>
      <c r="AC85" s="217"/>
    </row>
    <row r="86" spans="1:31" s="221" customFormat="1" ht="27.75" hidden="1" customHeight="1" x14ac:dyDescent="0.25">
      <c r="A86" s="218" t="s">
        <v>307</v>
      </c>
      <c r="B86" s="219">
        <v>2020</v>
      </c>
      <c r="C86" s="220">
        <f t="shared" ref="C86:I86" si="31">C39</f>
        <v>2021</v>
      </c>
      <c r="D86" s="220">
        <f t="shared" si="31"/>
        <v>2022</v>
      </c>
      <c r="E86" s="220">
        <f t="shared" si="31"/>
        <v>2023</v>
      </c>
      <c r="F86" s="220">
        <f t="shared" si="31"/>
        <v>2024</v>
      </c>
      <c r="G86" s="220">
        <f t="shared" si="31"/>
        <v>2025</v>
      </c>
      <c r="H86" s="220">
        <f t="shared" si="31"/>
        <v>2026</v>
      </c>
      <c r="I86" s="220">
        <f t="shared" si="31"/>
        <v>2027</v>
      </c>
      <c r="J86" s="220">
        <v>2019</v>
      </c>
      <c r="K86" s="220">
        <v>2020</v>
      </c>
      <c r="L86" s="220">
        <v>2021</v>
      </c>
      <c r="M86" s="220">
        <v>2022</v>
      </c>
      <c r="N86" s="220">
        <v>2023</v>
      </c>
      <c r="O86" s="220">
        <v>2024</v>
      </c>
      <c r="P86" s="220">
        <v>2025</v>
      </c>
      <c r="Q86" s="220">
        <v>2026</v>
      </c>
      <c r="R86" s="220">
        <v>2027</v>
      </c>
      <c r="S86" s="220">
        <v>2028</v>
      </c>
      <c r="T86" s="220">
        <v>2029</v>
      </c>
      <c r="U86" s="220">
        <v>2030</v>
      </c>
      <c r="V86" s="220">
        <v>2031</v>
      </c>
      <c r="W86" s="220">
        <v>2032</v>
      </c>
      <c r="X86" s="220">
        <v>2033</v>
      </c>
      <c r="Y86" s="220">
        <v>2034</v>
      </c>
      <c r="Z86" s="220">
        <v>2035</v>
      </c>
      <c r="AA86" s="220">
        <v>2036</v>
      </c>
      <c r="AB86" s="220">
        <v>2037</v>
      </c>
      <c r="AC86" s="220">
        <v>2038</v>
      </c>
      <c r="AD86" s="220">
        <v>2039</v>
      </c>
    </row>
    <row r="87" spans="1:31" s="221" customFormat="1" ht="27.75" hidden="1" customHeight="1" x14ac:dyDescent="0.25">
      <c r="A87" s="222"/>
      <c r="B87" s="223">
        <v>1</v>
      </c>
      <c r="C87" s="223">
        <v>2</v>
      </c>
      <c r="D87" s="223">
        <v>3</v>
      </c>
      <c r="E87" s="223">
        <v>4</v>
      </c>
      <c r="F87" s="223">
        <v>5</v>
      </c>
      <c r="G87" s="223">
        <v>6</v>
      </c>
      <c r="H87" s="223">
        <v>7</v>
      </c>
      <c r="I87" s="223">
        <v>8</v>
      </c>
      <c r="J87" s="223">
        <v>9</v>
      </c>
      <c r="K87" s="223">
        <v>10</v>
      </c>
      <c r="L87" s="223">
        <v>11</v>
      </c>
      <c r="M87" s="223">
        <v>12</v>
      </c>
      <c r="N87" s="223">
        <v>13</v>
      </c>
      <c r="O87" s="223">
        <v>14</v>
      </c>
      <c r="P87" s="223">
        <v>15</v>
      </c>
      <c r="Q87" s="223">
        <v>16</v>
      </c>
      <c r="R87" s="223">
        <v>17</v>
      </c>
      <c r="S87" s="223">
        <v>18</v>
      </c>
      <c r="T87" s="223">
        <v>19</v>
      </c>
      <c r="U87" s="223">
        <v>20</v>
      </c>
      <c r="V87" s="223">
        <v>21</v>
      </c>
      <c r="W87" s="223">
        <v>22</v>
      </c>
      <c r="X87" s="223">
        <v>23</v>
      </c>
      <c r="Y87" s="223">
        <v>24</v>
      </c>
      <c r="Z87" s="223">
        <v>25</v>
      </c>
      <c r="AA87" s="223">
        <v>26</v>
      </c>
      <c r="AB87" s="223">
        <v>27</v>
      </c>
      <c r="AC87" s="223">
        <v>28</v>
      </c>
      <c r="AD87" s="223">
        <v>29</v>
      </c>
    </row>
    <row r="88" spans="1:31" s="221" customFormat="1" ht="27.75" hidden="1" customHeight="1" x14ac:dyDescent="0.25">
      <c r="A88" s="222" t="s">
        <v>308</v>
      </c>
      <c r="B88" s="224">
        <v>4.4999999999999998E-2</v>
      </c>
      <c r="C88" s="223"/>
      <c r="D88" s="223"/>
      <c r="E88" s="223"/>
      <c r="F88" s="223"/>
      <c r="G88" s="223"/>
      <c r="H88" s="223"/>
      <c r="I88" s="223"/>
      <c r="J88" s="223"/>
      <c r="K88" s="223"/>
    </row>
    <row r="89" spans="1:31" s="221" customFormat="1" ht="27.75" hidden="1" customHeight="1" x14ac:dyDescent="0.25">
      <c r="A89" s="222" t="s">
        <v>309</v>
      </c>
      <c r="B89" s="224">
        <v>5.5E-2</v>
      </c>
      <c r="C89" s="223"/>
      <c r="D89" s="223"/>
      <c r="E89" s="223"/>
      <c r="F89" s="223"/>
      <c r="G89" s="223"/>
      <c r="H89" s="223"/>
      <c r="I89" s="223"/>
      <c r="J89" s="223"/>
      <c r="K89" s="223"/>
    </row>
    <row r="90" spans="1:31" s="221" customFormat="1" ht="27.75" hidden="1" customHeight="1" x14ac:dyDescent="0.25">
      <c r="A90" s="222"/>
      <c r="C90" s="223"/>
      <c r="D90" s="223"/>
      <c r="E90" s="223"/>
      <c r="F90" s="223"/>
      <c r="G90" s="223"/>
      <c r="H90" s="223"/>
      <c r="I90" s="223"/>
      <c r="J90" s="223"/>
      <c r="K90" s="223"/>
    </row>
    <row r="91" spans="1:31" s="226" customFormat="1" ht="27.75" hidden="1" customHeight="1" x14ac:dyDescent="0.25">
      <c r="A91" s="225">
        <f>SUM(B92:AD92)</f>
        <v>0</v>
      </c>
      <c r="C91" s="225"/>
      <c r="D91" s="225"/>
      <c r="E91" s="225"/>
      <c r="F91" s="225"/>
      <c r="G91" s="225"/>
      <c r="H91" s="225"/>
      <c r="I91" s="225">
        <v>0</v>
      </c>
      <c r="J91" s="225">
        <v>0</v>
      </c>
      <c r="K91" s="225">
        <v>0</v>
      </c>
      <c r="L91" s="225">
        <v>0</v>
      </c>
      <c r="M91" s="227"/>
    </row>
    <row r="92" spans="1:31" s="226" customFormat="1" ht="27.75" hidden="1" customHeight="1" x14ac:dyDescent="0.25">
      <c r="A92" s="225" t="s">
        <v>310</v>
      </c>
      <c r="B92" s="225">
        <f>B97*1000000</f>
        <v>0</v>
      </c>
      <c r="C92" s="225">
        <f>C97*1000000</f>
        <v>0</v>
      </c>
      <c r="D92" s="225">
        <f>D97*1000000</f>
        <v>0</v>
      </c>
      <c r="E92" s="225">
        <f>E97*1000000</f>
        <v>0</v>
      </c>
      <c r="F92" s="225">
        <f>F97*1000000</f>
        <v>0</v>
      </c>
      <c r="G92" s="225">
        <f t="shared" ref="G92:P92" si="32">G97*1000000</f>
        <v>0</v>
      </c>
      <c r="H92" s="225">
        <f t="shared" si="32"/>
        <v>0</v>
      </c>
      <c r="I92" s="225">
        <f t="shared" si="32"/>
        <v>0</v>
      </c>
      <c r="J92" s="225">
        <f t="shared" si="32"/>
        <v>0</v>
      </c>
      <c r="K92" s="225">
        <f t="shared" si="32"/>
        <v>0</v>
      </c>
      <c r="L92" s="225">
        <f t="shared" si="32"/>
        <v>0</v>
      </c>
      <c r="M92" s="225">
        <f t="shared" si="32"/>
        <v>0</v>
      </c>
      <c r="N92" s="225">
        <f t="shared" si="32"/>
        <v>0</v>
      </c>
      <c r="O92" s="225">
        <f t="shared" si="32"/>
        <v>0</v>
      </c>
      <c r="P92" s="225">
        <f t="shared" si="32"/>
        <v>0</v>
      </c>
    </row>
    <row r="93" spans="1:31" s="226" customFormat="1" ht="27.75" hidden="1" customHeight="1" x14ac:dyDescent="0.25">
      <c r="A93" s="225" t="s">
        <v>311</v>
      </c>
      <c r="B93" s="225"/>
      <c r="C93" s="225">
        <f>B92*$B$88</f>
        <v>0</v>
      </c>
      <c r="D93" s="225">
        <f>(C92*$B$88+C93)*(1+D40)</f>
        <v>0</v>
      </c>
      <c r="E93" s="225">
        <f t="shared" ref="E93:AD93" si="33">(D92*$B$88+D93)*(1+E40)</f>
        <v>0</v>
      </c>
      <c r="F93" s="225">
        <f t="shared" si="33"/>
        <v>0</v>
      </c>
      <c r="G93" s="225">
        <f t="shared" si="33"/>
        <v>0</v>
      </c>
      <c r="H93" s="225">
        <f t="shared" si="33"/>
        <v>0</v>
      </c>
      <c r="I93" s="225">
        <f t="shared" si="33"/>
        <v>0</v>
      </c>
      <c r="J93" s="225">
        <f t="shared" si="33"/>
        <v>0</v>
      </c>
      <c r="K93" s="225">
        <f t="shared" si="33"/>
        <v>0</v>
      </c>
      <c r="L93" s="225">
        <f t="shared" si="33"/>
        <v>0</v>
      </c>
      <c r="M93" s="225">
        <f t="shared" si="33"/>
        <v>0</v>
      </c>
      <c r="N93" s="225">
        <f t="shared" si="33"/>
        <v>0</v>
      </c>
      <c r="O93" s="225">
        <f t="shared" si="33"/>
        <v>0</v>
      </c>
      <c r="P93" s="225">
        <f t="shared" si="33"/>
        <v>0</v>
      </c>
      <c r="Q93" s="225">
        <f t="shared" si="33"/>
        <v>0</v>
      </c>
      <c r="R93" s="225">
        <f t="shared" si="33"/>
        <v>0</v>
      </c>
      <c r="S93" s="225">
        <f t="shared" si="33"/>
        <v>0</v>
      </c>
      <c r="T93" s="225">
        <f t="shared" si="33"/>
        <v>0</v>
      </c>
      <c r="U93" s="225">
        <f t="shared" si="33"/>
        <v>0</v>
      </c>
      <c r="V93" s="225">
        <f t="shared" si="33"/>
        <v>0</v>
      </c>
      <c r="W93" s="225">
        <f t="shared" si="33"/>
        <v>0</v>
      </c>
      <c r="X93" s="225">
        <f t="shared" si="33"/>
        <v>0</v>
      </c>
      <c r="Y93" s="225">
        <f t="shared" si="33"/>
        <v>0</v>
      </c>
      <c r="Z93" s="225">
        <f t="shared" si="33"/>
        <v>0</v>
      </c>
      <c r="AA93" s="225">
        <f t="shared" si="33"/>
        <v>0</v>
      </c>
      <c r="AB93" s="225">
        <f t="shared" si="33"/>
        <v>0</v>
      </c>
      <c r="AC93" s="225">
        <f t="shared" si="33"/>
        <v>0</v>
      </c>
      <c r="AD93" s="225">
        <f t="shared" si="33"/>
        <v>0</v>
      </c>
    </row>
    <row r="94" spans="1:31" s="226" customFormat="1" ht="27.75" hidden="1" customHeight="1" x14ac:dyDescent="0.25">
      <c r="A94" s="225">
        <f>SUM(B94:AD94)</f>
        <v>0</v>
      </c>
      <c r="B94" s="225"/>
      <c r="C94" s="225"/>
      <c r="D94" s="225"/>
      <c r="E94" s="225"/>
      <c r="F94" s="225"/>
      <c r="G94" s="225"/>
      <c r="H94" s="225"/>
      <c r="I94" s="225"/>
      <c r="J94" s="225"/>
      <c r="K94" s="225"/>
      <c r="L94" s="225"/>
      <c r="M94" s="227"/>
    </row>
    <row r="95" spans="1:31" s="228" customFormat="1" ht="27.75" hidden="1" customHeight="1" x14ac:dyDescent="0.25">
      <c r="A95" s="225">
        <f>SUM(B95:AD95)</f>
        <v>0</v>
      </c>
      <c r="B95" s="225"/>
      <c r="C95" s="225">
        <f>B92*$B$89</f>
        <v>0</v>
      </c>
      <c r="D95" s="225">
        <f>(C92*$B$89+C95)*(1+D40)</f>
        <v>0</v>
      </c>
      <c r="E95" s="225">
        <f t="shared" ref="E95:AD95" si="34">(D92*$B$89+D95)*(1+E40)</f>
        <v>0</v>
      </c>
      <c r="F95" s="225">
        <f t="shared" si="34"/>
        <v>0</v>
      </c>
      <c r="G95" s="225">
        <f t="shared" si="34"/>
        <v>0</v>
      </c>
      <c r="H95" s="225">
        <f t="shared" si="34"/>
        <v>0</v>
      </c>
      <c r="I95" s="225">
        <f t="shared" si="34"/>
        <v>0</v>
      </c>
      <c r="J95" s="225">
        <f t="shared" si="34"/>
        <v>0</v>
      </c>
      <c r="K95" s="225">
        <f t="shared" si="34"/>
        <v>0</v>
      </c>
      <c r="L95" s="225">
        <f t="shared" si="34"/>
        <v>0</v>
      </c>
      <c r="M95" s="225">
        <f t="shared" si="34"/>
        <v>0</v>
      </c>
      <c r="N95" s="225">
        <f t="shared" si="34"/>
        <v>0</v>
      </c>
      <c r="O95" s="225">
        <f t="shared" si="34"/>
        <v>0</v>
      </c>
      <c r="P95" s="225">
        <f t="shared" si="34"/>
        <v>0</v>
      </c>
      <c r="Q95" s="225">
        <f t="shared" si="34"/>
        <v>0</v>
      </c>
      <c r="R95" s="225">
        <f t="shared" si="34"/>
        <v>0</v>
      </c>
      <c r="S95" s="225">
        <f t="shared" si="34"/>
        <v>0</v>
      </c>
      <c r="T95" s="225">
        <f t="shared" si="34"/>
        <v>0</v>
      </c>
      <c r="U95" s="225">
        <f t="shared" si="34"/>
        <v>0</v>
      </c>
      <c r="V95" s="225">
        <f t="shared" si="34"/>
        <v>0</v>
      </c>
      <c r="W95" s="225">
        <f t="shared" si="34"/>
        <v>0</v>
      </c>
      <c r="X95" s="225">
        <f t="shared" si="34"/>
        <v>0</v>
      </c>
      <c r="Y95" s="225">
        <f t="shared" si="34"/>
        <v>0</v>
      </c>
      <c r="Z95" s="225">
        <f t="shared" si="34"/>
        <v>0</v>
      </c>
      <c r="AA95" s="225">
        <f t="shared" si="34"/>
        <v>0</v>
      </c>
      <c r="AB95" s="225">
        <f t="shared" si="34"/>
        <v>0</v>
      </c>
      <c r="AC95" s="225">
        <f t="shared" si="34"/>
        <v>0</v>
      </c>
      <c r="AD95" s="225">
        <f t="shared" si="34"/>
        <v>0</v>
      </c>
    </row>
    <row r="96" spans="1:31" s="221" customFormat="1" ht="27.75" hidden="1" customHeight="1" x14ac:dyDescent="0.25">
      <c r="A96" s="229">
        <f t="shared" ref="A96:I96" si="35">A91*1.18</f>
        <v>0</v>
      </c>
      <c r="B96" s="229">
        <f>B92*1.18</f>
        <v>0</v>
      </c>
      <c r="C96" s="229">
        <f t="shared" si="35"/>
        <v>0</v>
      </c>
      <c r="D96" s="229">
        <f t="shared" si="35"/>
        <v>0</v>
      </c>
      <c r="E96" s="229">
        <f t="shared" si="35"/>
        <v>0</v>
      </c>
      <c r="F96" s="229">
        <f t="shared" si="35"/>
        <v>0</v>
      </c>
      <c r="G96" s="229">
        <f t="shared" si="35"/>
        <v>0</v>
      </c>
      <c r="H96" s="229">
        <f t="shared" si="35"/>
        <v>0</v>
      </c>
      <c r="I96" s="229">
        <f t="shared" si="35"/>
        <v>0</v>
      </c>
    </row>
    <row r="97" spans="2:9" s="226" customFormat="1" ht="27.75" hidden="1" customHeight="1" x14ac:dyDescent="0.25">
      <c r="B97" s="230"/>
      <c r="C97" s="230"/>
      <c r="D97" s="230"/>
      <c r="E97" s="230"/>
      <c r="F97" s="230"/>
      <c r="G97" s="231"/>
      <c r="H97" s="231"/>
      <c r="I97" s="231"/>
    </row>
    <row r="98" spans="2:9" ht="27.75" hidden="1" customHeight="1" x14ac:dyDescent="0.25"/>
    <row r="99" spans="2:9" ht="39.75" hidden="1" customHeight="1" x14ac:dyDescent="0.25">
      <c r="B99" s="232" t="s">
        <v>312</v>
      </c>
      <c r="C99" s="232" t="s">
        <v>313</v>
      </c>
      <c r="D99" s="232" t="s">
        <v>314</v>
      </c>
      <c r="E99" s="232" t="s">
        <v>315</v>
      </c>
    </row>
    <row r="100" spans="2:9" ht="27.75" hidden="1" customHeight="1" x14ac:dyDescent="0.25">
      <c r="B100" s="233" t="e">
        <f>F22/1000000</f>
        <v>#VALUE!</v>
      </c>
      <c r="C100" s="234">
        <f>AD81</f>
        <v>0</v>
      </c>
      <c r="D100" s="235" t="str">
        <f>F20</f>
        <v>нд</v>
      </c>
      <c r="E100" s="235" t="str">
        <f>F21</f>
        <v>нд</v>
      </c>
    </row>
    <row r="101" spans="2:9" ht="27.75" customHeight="1" x14ac:dyDescent="0.25">
      <c r="B101" s="236"/>
    </row>
    <row r="102" spans="2:9" ht="27.75" customHeight="1" x14ac:dyDescent="0.25">
      <c r="B102" s="236"/>
    </row>
    <row r="103" spans="2:9" ht="27.75" customHeight="1" x14ac:dyDescent="0.25">
      <c r="B103" s="236"/>
    </row>
  </sheetData>
  <mergeCells count="24">
    <mergeCell ref="A6:AD6"/>
    <mergeCell ref="AE6:AR6"/>
    <mergeCell ref="A1:AD1"/>
    <mergeCell ref="A3:AD3"/>
    <mergeCell ref="AE3:AR3"/>
    <mergeCell ref="A5:AD5"/>
    <mergeCell ref="AE5:AR5"/>
    <mergeCell ref="J19:L19"/>
    <mergeCell ref="A8:AD8"/>
    <mergeCell ref="AE8:AR8"/>
    <mergeCell ref="A9:AD9"/>
    <mergeCell ref="AE9:AR9"/>
    <mergeCell ref="A11:AD11"/>
    <mergeCell ref="AE11:AR11"/>
    <mergeCell ref="A12:AD12"/>
    <mergeCell ref="AE12:AR12"/>
    <mergeCell ref="A14:AD14"/>
    <mergeCell ref="AE14:AR14"/>
    <mergeCell ref="J17:N17"/>
    <mergeCell ref="D20:E20"/>
    <mergeCell ref="D21:E21"/>
    <mergeCell ref="D22:E22"/>
    <mergeCell ref="D23:E23"/>
    <mergeCell ref="A85:Q85"/>
  </mergeCells>
  <conditionalFormatting sqref="V23:V27 T23:T24 B38 B33:B34 B60:AD60 W23:W28 L2:M2 A1 O2:V2 L16 N16 L10:M10 O10 D13:M13 Q10 S10:V10 O4:V4 A4:M4 L7:M7 O7:V7 S13:V13 Q13 O13">
    <cfRule type="cellIs" dxfId="250" priority="17" stopIfTrue="1" operator="equal">
      <formula>0</formula>
    </cfRule>
  </conditionalFormatting>
  <conditionalFormatting sqref="D10:K10">
    <cfRule type="cellIs" dxfId="249" priority="16" stopIfTrue="1" operator="equal">
      <formula>0</formula>
    </cfRule>
  </conditionalFormatting>
  <conditionalFormatting sqref="R10 R13">
    <cfRule type="cellIs" dxfId="248" priority="14" stopIfTrue="1" operator="equal">
      <formula>0</formula>
    </cfRule>
  </conditionalFormatting>
  <conditionalFormatting sqref="N18:N19">
    <cfRule type="cellIs" dxfId="247" priority="15" stopIfTrue="1" operator="equal">
      <formula>0</formula>
    </cfRule>
  </conditionalFormatting>
  <conditionalFormatting sqref="M40:AD40">
    <cfRule type="cellIs" dxfId="246" priority="13" stopIfTrue="1" operator="equal">
      <formula>0</formula>
    </cfRule>
  </conditionalFormatting>
  <conditionalFormatting sqref="A3 AE3">
    <cfRule type="cellIs" dxfId="245" priority="12" stopIfTrue="1" operator="equal">
      <formula>0</formula>
    </cfRule>
  </conditionalFormatting>
  <conditionalFormatting sqref="A5 AE5">
    <cfRule type="cellIs" dxfId="244" priority="11" stopIfTrue="1" operator="equal">
      <formula>0</formula>
    </cfRule>
  </conditionalFormatting>
  <conditionalFormatting sqref="A6 AE6">
    <cfRule type="cellIs" dxfId="243" priority="10" stopIfTrue="1" operator="equal">
      <formula>0</formula>
    </cfRule>
  </conditionalFormatting>
  <conditionalFormatting sqref="A8 AE8">
    <cfRule type="cellIs" dxfId="242" priority="9" stopIfTrue="1" operator="equal">
      <formula>0</formula>
    </cfRule>
  </conditionalFormatting>
  <conditionalFormatting sqref="A9 AE9">
    <cfRule type="cellIs" dxfId="241" priority="8" stopIfTrue="1" operator="equal">
      <formula>0</formula>
    </cfRule>
  </conditionalFormatting>
  <conditionalFormatting sqref="AE11">
    <cfRule type="cellIs" dxfId="240" priority="7" stopIfTrue="1" operator="equal">
      <formula>0</formula>
    </cfRule>
  </conditionalFormatting>
  <conditionalFormatting sqref="A12 AE12">
    <cfRule type="cellIs" dxfId="239" priority="6" stopIfTrue="1" operator="equal">
      <formula>0</formula>
    </cfRule>
  </conditionalFormatting>
  <conditionalFormatting sqref="A14 AE14">
    <cfRule type="cellIs" dxfId="238" priority="5" stopIfTrue="1" operator="equal">
      <formula>0</formula>
    </cfRule>
  </conditionalFormatting>
  <conditionalFormatting sqref="A11">
    <cfRule type="cellIs" dxfId="237" priority="4" stopIfTrue="1" operator="equal">
      <formula>0</formula>
    </cfRule>
  </conditionalFormatting>
  <conditionalFormatting sqref="B40:L40">
    <cfRule type="cellIs" dxfId="236" priority="1" stopIfTrue="1" operator="equal">
      <formula>0</formula>
    </cfRule>
  </conditionalFormatting>
  <pageMargins left="0.78740157480314965" right="0.15748031496062992" top="0.19685039370078741" bottom="0.15748031496062992" header="0" footer="0"/>
  <pageSetup paperSize="9" scale="28" fitToWidth="2" orientation="landscape" r:id="rId1"/>
  <headerFooter alignWithMargins="0"/>
  <colBreaks count="1" manualBreakCount="1">
    <brk id="18" max="9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50"/>
  <sheetViews>
    <sheetView view="pageBreakPreview" zoomScale="90" zoomScaleNormal="100" zoomScaleSheetLayoutView="90" workbookViewId="0">
      <pane xSplit="8" ySplit="20" topLeftCell="I45" activePane="bottomRight" state="frozen"/>
      <selection pane="topRight" activeCell="I1" sqref="I1"/>
      <selection pane="bottomLeft" activeCell="A21" sqref="A21"/>
      <selection pane="bottomRight" activeCell="H19" sqref="H19"/>
    </sheetView>
  </sheetViews>
  <sheetFormatPr defaultRowHeight="15.75" x14ac:dyDescent="0.25"/>
  <cols>
    <col min="1" max="1" width="9.140625" style="38"/>
    <col min="2" max="2" width="91.28515625" style="38" customWidth="1"/>
    <col min="3" max="3" width="14.28515625" style="38" customWidth="1"/>
    <col min="4" max="4" width="12.85546875" style="38" customWidth="1"/>
    <col min="5" max="6" width="0" style="38" hidden="1" customWidth="1"/>
    <col min="7" max="7" width="11" style="38" customWidth="1"/>
    <col min="8" max="8" width="15.5703125" style="38" customWidth="1"/>
    <col min="9" max="10" width="18.28515625" style="38" customWidth="1"/>
    <col min="11" max="11" width="64.85546875" style="38" customWidth="1"/>
    <col min="12" max="12" width="32.28515625" style="38" customWidth="1"/>
    <col min="13" max="252" width="9.140625" style="38"/>
    <col min="253" max="253" width="37.7109375" style="38" customWidth="1"/>
    <col min="254" max="254" width="9.140625" style="38"/>
    <col min="255" max="255" width="12.85546875" style="38" customWidth="1"/>
    <col min="256" max="257" width="0" style="38" hidden="1" customWidth="1"/>
    <col min="258" max="258" width="18.28515625" style="38" customWidth="1"/>
    <col min="259" max="259" width="64.85546875" style="38" customWidth="1"/>
    <col min="260" max="263" width="9.140625" style="38"/>
    <col min="264" max="264" width="14.85546875" style="38" customWidth="1"/>
    <col min="265" max="508" width="9.140625" style="38"/>
    <col min="509" max="509" width="37.7109375" style="38" customWidth="1"/>
    <col min="510" max="510" width="9.140625" style="38"/>
    <col min="511" max="511" width="12.85546875" style="38" customWidth="1"/>
    <col min="512" max="513" width="0" style="38" hidden="1" customWidth="1"/>
    <col min="514" max="514" width="18.28515625" style="38" customWidth="1"/>
    <col min="515" max="515" width="64.85546875" style="38" customWidth="1"/>
    <col min="516" max="519" width="9.140625" style="38"/>
    <col min="520" max="520" width="14.85546875" style="38" customWidth="1"/>
    <col min="521" max="764" width="9.140625" style="38"/>
    <col min="765" max="765" width="37.7109375" style="38" customWidth="1"/>
    <col min="766" max="766" width="9.140625" style="38"/>
    <col min="767" max="767" width="12.85546875" style="38" customWidth="1"/>
    <col min="768" max="769" width="0" style="38" hidden="1" customWidth="1"/>
    <col min="770" max="770" width="18.28515625" style="38" customWidth="1"/>
    <col min="771" max="771" width="64.85546875" style="38" customWidth="1"/>
    <col min="772" max="775" width="9.140625" style="38"/>
    <col min="776" max="776" width="14.85546875" style="38" customWidth="1"/>
    <col min="777" max="1020" width="9.140625" style="38"/>
    <col min="1021" max="1021" width="37.7109375" style="38" customWidth="1"/>
    <col min="1022" max="1022" width="9.140625" style="38"/>
    <col min="1023" max="1023" width="12.85546875" style="38" customWidth="1"/>
    <col min="1024" max="1025" width="0" style="38" hidden="1" customWidth="1"/>
    <col min="1026" max="1026" width="18.28515625" style="38" customWidth="1"/>
    <col min="1027" max="1027" width="64.85546875" style="38" customWidth="1"/>
    <col min="1028" max="1031" width="9.140625" style="38"/>
    <col min="1032" max="1032" width="14.85546875" style="38" customWidth="1"/>
    <col min="1033" max="1276" width="9.140625" style="38"/>
    <col min="1277" max="1277" width="37.7109375" style="38" customWidth="1"/>
    <col min="1278" max="1278" width="9.140625" style="38"/>
    <col min="1279" max="1279" width="12.85546875" style="38" customWidth="1"/>
    <col min="1280" max="1281" width="0" style="38" hidden="1" customWidth="1"/>
    <col min="1282" max="1282" width="18.28515625" style="38" customWidth="1"/>
    <col min="1283" max="1283" width="64.85546875" style="38" customWidth="1"/>
    <col min="1284" max="1287" width="9.140625" style="38"/>
    <col min="1288" max="1288" width="14.85546875" style="38" customWidth="1"/>
    <col min="1289" max="1532" width="9.140625" style="38"/>
    <col min="1533" max="1533" width="37.7109375" style="38" customWidth="1"/>
    <col min="1534" max="1534" width="9.140625" style="38"/>
    <col min="1535" max="1535" width="12.85546875" style="38" customWidth="1"/>
    <col min="1536" max="1537" width="0" style="38" hidden="1" customWidth="1"/>
    <col min="1538" max="1538" width="18.28515625" style="38" customWidth="1"/>
    <col min="1539" max="1539" width="64.85546875" style="38" customWidth="1"/>
    <col min="1540" max="1543" width="9.140625" style="38"/>
    <col min="1544" max="1544" width="14.85546875" style="38" customWidth="1"/>
    <col min="1545" max="1788" width="9.140625" style="38"/>
    <col min="1789" max="1789" width="37.7109375" style="38" customWidth="1"/>
    <col min="1790" max="1790" width="9.140625" style="38"/>
    <col min="1791" max="1791" width="12.85546875" style="38" customWidth="1"/>
    <col min="1792" max="1793" width="0" style="38" hidden="1" customWidth="1"/>
    <col min="1794" max="1794" width="18.28515625" style="38" customWidth="1"/>
    <col min="1795" max="1795" width="64.85546875" style="38" customWidth="1"/>
    <col min="1796" max="1799" width="9.140625" style="38"/>
    <col min="1800" max="1800" width="14.85546875" style="38" customWidth="1"/>
    <col min="1801" max="2044" width="9.140625" style="38"/>
    <col min="2045" max="2045" width="37.7109375" style="38" customWidth="1"/>
    <col min="2046" max="2046" width="9.140625" style="38"/>
    <col min="2047" max="2047" width="12.85546875" style="38" customWidth="1"/>
    <col min="2048" max="2049" width="0" style="38" hidden="1" customWidth="1"/>
    <col min="2050" max="2050" width="18.28515625" style="38" customWidth="1"/>
    <col min="2051" max="2051" width="64.85546875" style="38" customWidth="1"/>
    <col min="2052" max="2055" width="9.140625" style="38"/>
    <col min="2056" max="2056" width="14.85546875" style="38" customWidth="1"/>
    <col min="2057" max="2300" width="9.140625" style="38"/>
    <col min="2301" max="2301" width="37.7109375" style="38" customWidth="1"/>
    <col min="2302" max="2302" width="9.140625" style="38"/>
    <col min="2303" max="2303" width="12.85546875" style="38" customWidth="1"/>
    <col min="2304" max="2305" width="0" style="38" hidden="1" customWidth="1"/>
    <col min="2306" max="2306" width="18.28515625" style="38" customWidth="1"/>
    <col min="2307" max="2307" width="64.85546875" style="38" customWidth="1"/>
    <col min="2308" max="2311" width="9.140625" style="38"/>
    <col min="2312" max="2312" width="14.85546875" style="38" customWidth="1"/>
    <col min="2313" max="2556" width="9.140625" style="38"/>
    <col min="2557" max="2557" width="37.7109375" style="38" customWidth="1"/>
    <col min="2558" max="2558" width="9.140625" style="38"/>
    <col min="2559" max="2559" width="12.85546875" style="38" customWidth="1"/>
    <col min="2560" max="2561" width="0" style="38" hidden="1" customWidth="1"/>
    <col min="2562" max="2562" width="18.28515625" style="38" customWidth="1"/>
    <col min="2563" max="2563" width="64.85546875" style="38" customWidth="1"/>
    <col min="2564" max="2567" width="9.140625" style="38"/>
    <col min="2568" max="2568" width="14.85546875" style="38" customWidth="1"/>
    <col min="2569" max="2812" width="9.140625" style="38"/>
    <col min="2813" max="2813" width="37.7109375" style="38" customWidth="1"/>
    <col min="2814" max="2814" width="9.140625" style="38"/>
    <col min="2815" max="2815" width="12.85546875" style="38" customWidth="1"/>
    <col min="2816" max="2817" width="0" style="38" hidden="1" customWidth="1"/>
    <col min="2818" max="2818" width="18.28515625" style="38" customWidth="1"/>
    <col min="2819" max="2819" width="64.85546875" style="38" customWidth="1"/>
    <col min="2820" max="2823" width="9.140625" style="38"/>
    <col min="2824" max="2824" width="14.85546875" style="38" customWidth="1"/>
    <col min="2825" max="3068" width="9.140625" style="38"/>
    <col min="3069" max="3069" width="37.7109375" style="38" customWidth="1"/>
    <col min="3070" max="3070" width="9.140625" style="38"/>
    <col min="3071" max="3071" width="12.85546875" style="38" customWidth="1"/>
    <col min="3072" max="3073" width="0" style="38" hidden="1" customWidth="1"/>
    <col min="3074" max="3074" width="18.28515625" style="38" customWidth="1"/>
    <col min="3075" max="3075" width="64.85546875" style="38" customWidth="1"/>
    <col min="3076" max="3079" width="9.140625" style="38"/>
    <col min="3080" max="3080" width="14.85546875" style="38" customWidth="1"/>
    <col min="3081" max="3324" width="9.140625" style="38"/>
    <col min="3325" max="3325" width="37.7109375" style="38" customWidth="1"/>
    <col min="3326" max="3326" width="9.140625" style="38"/>
    <col min="3327" max="3327" width="12.85546875" style="38" customWidth="1"/>
    <col min="3328" max="3329" width="0" style="38" hidden="1" customWidth="1"/>
    <col min="3330" max="3330" width="18.28515625" style="38" customWidth="1"/>
    <col min="3331" max="3331" width="64.85546875" style="38" customWidth="1"/>
    <col min="3332" max="3335" width="9.140625" style="38"/>
    <col min="3336" max="3336" width="14.85546875" style="38" customWidth="1"/>
    <col min="3337" max="3580" width="9.140625" style="38"/>
    <col min="3581" max="3581" width="37.7109375" style="38" customWidth="1"/>
    <col min="3582" max="3582" width="9.140625" style="38"/>
    <col min="3583" max="3583" width="12.85546875" style="38" customWidth="1"/>
    <col min="3584" max="3585" width="0" style="38" hidden="1" customWidth="1"/>
    <col min="3586" max="3586" width="18.28515625" style="38" customWidth="1"/>
    <col min="3587" max="3587" width="64.85546875" style="38" customWidth="1"/>
    <col min="3588" max="3591" width="9.140625" style="38"/>
    <col min="3592" max="3592" width="14.85546875" style="38" customWidth="1"/>
    <col min="3593" max="3836" width="9.140625" style="38"/>
    <col min="3837" max="3837" width="37.7109375" style="38" customWidth="1"/>
    <col min="3838" max="3838" width="9.140625" style="38"/>
    <col min="3839" max="3839" width="12.85546875" style="38" customWidth="1"/>
    <col min="3840" max="3841" width="0" style="38" hidden="1" customWidth="1"/>
    <col min="3842" max="3842" width="18.28515625" style="38" customWidth="1"/>
    <col min="3843" max="3843" width="64.85546875" style="38" customWidth="1"/>
    <col min="3844" max="3847" width="9.140625" style="38"/>
    <col min="3848" max="3848" width="14.85546875" style="38" customWidth="1"/>
    <col min="3849" max="4092" width="9.140625" style="38"/>
    <col min="4093" max="4093" width="37.7109375" style="38" customWidth="1"/>
    <col min="4094" max="4094" width="9.140625" style="38"/>
    <col min="4095" max="4095" width="12.85546875" style="38" customWidth="1"/>
    <col min="4096" max="4097" width="0" style="38" hidden="1" customWidth="1"/>
    <col min="4098" max="4098" width="18.28515625" style="38" customWidth="1"/>
    <col min="4099" max="4099" width="64.85546875" style="38" customWidth="1"/>
    <col min="4100" max="4103" width="9.140625" style="38"/>
    <col min="4104" max="4104" width="14.85546875" style="38" customWidth="1"/>
    <col min="4105" max="4348" width="9.140625" style="38"/>
    <col min="4349" max="4349" width="37.7109375" style="38" customWidth="1"/>
    <col min="4350" max="4350" width="9.140625" style="38"/>
    <col min="4351" max="4351" width="12.85546875" style="38" customWidth="1"/>
    <col min="4352" max="4353" width="0" style="38" hidden="1" customWidth="1"/>
    <col min="4354" max="4354" width="18.28515625" style="38" customWidth="1"/>
    <col min="4355" max="4355" width="64.85546875" style="38" customWidth="1"/>
    <col min="4356" max="4359" width="9.140625" style="38"/>
    <col min="4360" max="4360" width="14.85546875" style="38" customWidth="1"/>
    <col min="4361" max="4604" width="9.140625" style="38"/>
    <col min="4605" max="4605" width="37.7109375" style="38" customWidth="1"/>
    <col min="4606" max="4606" width="9.140625" style="38"/>
    <col min="4607" max="4607" width="12.85546875" style="38" customWidth="1"/>
    <col min="4608" max="4609" width="0" style="38" hidden="1" customWidth="1"/>
    <col min="4610" max="4610" width="18.28515625" style="38" customWidth="1"/>
    <col min="4611" max="4611" width="64.85546875" style="38" customWidth="1"/>
    <col min="4612" max="4615" width="9.140625" style="38"/>
    <col min="4616" max="4616" width="14.85546875" style="38" customWidth="1"/>
    <col min="4617" max="4860" width="9.140625" style="38"/>
    <col min="4861" max="4861" width="37.7109375" style="38" customWidth="1"/>
    <col min="4862" max="4862" width="9.140625" style="38"/>
    <col min="4863" max="4863" width="12.85546875" style="38" customWidth="1"/>
    <col min="4864" max="4865" width="0" style="38" hidden="1" customWidth="1"/>
    <col min="4866" max="4866" width="18.28515625" style="38" customWidth="1"/>
    <col min="4867" max="4867" width="64.85546875" style="38" customWidth="1"/>
    <col min="4868" max="4871" width="9.140625" style="38"/>
    <col min="4872" max="4872" width="14.85546875" style="38" customWidth="1"/>
    <col min="4873" max="5116" width="9.140625" style="38"/>
    <col min="5117" max="5117" width="37.7109375" style="38" customWidth="1"/>
    <col min="5118" max="5118" width="9.140625" style="38"/>
    <col min="5119" max="5119" width="12.85546875" style="38" customWidth="1"/>
    <col min="5120" max="5121" width="0" style="38" hidden="1" customWidth="1"/>
    <col min="5122" max="5122" width="18.28515625" style="38" customWidth="1"/>
    <col min="5123" max="5123" width="64.85546875" style="38" customWidth="1"/>
    <col min="5124" max="5127" width="9.140625" style="38"/>
    <col min="5128" max="5128" width="14.85546875" style="38" customWidth="1"/>
    <col min="5129" max="5372" width="9.140625" style="38"/>
    <col min="5373" max="5373" width="37.7109375" style="38" customWidth="1"/>
    <col min="5374" max="5374" width="9.140625" style="38"/>
    <col min="5375" max="5375" width="12.85546875" style="38" customWidth="1"/>
    <col min="5376" max="5377" width="0" style="38" hidden="1" customWidth="1"/>
    <col min="5378" max="5378" width="18.28515625" style="38" customWidth="1"/>
    <col min="5379" max="5379" width="64.85546875" style="38" customWidth="1"/>
    <col min="5380" max="5383" width="9.140625" style="38"/>
    <col min="5384" max="5384" width="14.85546875" style="38" customWidth="1"/>
    <col min="5385" max="5628" width="9.140625" style="38"/>
    <col min="5629" max="5629" width="37.7109375" style="38" customWidth="1"/>
    <col min="5630" max="5630" width="9.140625" style="38"/>
    <col min="5631" max="5631" width="12.85546875" style="38" customWidth="1"/>
    <col min="5632" max="5633" width="0" style="38" hidden="1" customWidth="1"/>
    <col min="5634" max="5634" width="18.28515625" style="38" customWidth="1"/>
    <col min="5635" max="5635" width="64.85546875" style="38" customWidth="1"/>
    <col min="5636" max="5639" width="9.140625" style="38"/>
    <col min="5640" max="5640" width="14.85546875" style="38" customWidth="1"/>
    <col min="5641" max="5884" width="9.140625" style="38"/>
    <col min="5885" max="5885" width="37.7109375" style="38" customWidth="1"/>
    <col min="5886" max="5886" width="9.140625" style="38"/>
    <col min="5887" max="5887" width="12.85546875" style="38" customWidth="1"/>
    <col min="5888" max="5889" width="0" style="38" hidden="1" customWidth="1"/>
    <col min="5890" max="5890" width="18.28515625" style="38" customWidth="1"/>
    <col min="5891" max="5891" width="64.85546875" style="38" customWidth="1"/>
    <col min="5892" max="5895" width="9.140625" style="38"/>
    <col min="5896" max="5896" width="14.85546875" style="38" customWidth="1"/>
    <col min="5897" max="6140" width="9.140625" style="38"/>
    <col min="6141" max="6141" width="37.7109375" style="38" customWidth="1"/>
    <col min="6142" max="6142" width="9.140625" style="38"/>
    <col min="6143" max="6143" width="12.85546875" style="38" customWidth="1"/>
    <col min="6144" max="6145" width="0" style="38" hidden="1" customWidth="1"/>
    <col min="6146" max="6146" width="18.28515625" style="38" customWidth="1"/>
    <col min="6147" max="6147" width="64.85546875" style="38" customWidth="1"/>
    <col min="6148" max="6151" width="9.140625" style="38"/>
    <col min="6152" max="6152" width="14.85546875" style="38" customWidth="1"/>
    <col min="6153" max="6396" width="9.140625" style="38"/>
    <col min="6397" max="6397" width="37.7109375" style="38" customWidth="1"/>
    <col min="6398" max="6398" width="9.140625" style="38"/>
    <col min="6399" max="6399" width="12.85546875" style="38" customWidth="1"/>
    <col min="6400" max="6401" width="0" style="38" hidden="1" customWidth="1"/>
    <col min="6402" max="6402" width="18.28515625" style="38" customWidth="1"/>
    <col min="6403" max="6403" width="64.85546875" style="38" customWidth="1"/>
    <col min="6404" max="6407" width="9.140625" style="38"/>
    <col min="6408" max="6408" width="14.85546875" style="38" customWidth="1"/>
    <col min="6409" max="6652" width="9.140625" style="38"/>
    <col min="6653" max="6653" width="37.7109375" style="38" customWidth="1"/>
    <col min="6654" max="6654" width="9.140625" style="38"/>
    <col min="6655" max="6655" width="12.85546875" style="38" customWidth="1"/>
    <col min="6656" max="6657" width="0" style="38" hidden="1" customWidth="1"/>
    <col min="6658" max="6658" width="18.28515625" style="38" customWidth="1"/>
    <col min="6659" max="6659" width="64.85546875" style="38" customWidth="1"/>
    <col min="6660" max="6663" width="9.140625" style="38"/>
    <col min="6664" max="6664" width="14.85546875" style="38" customWidth="1"/>
    <col min="6665" max="6908" width="9.140625" style="38"/>
    <col min="6909" max="6909" width="37.7109375" style="38" customWidth="1"/>
    <col min="6910" max="6910" width="9.140625" style="38"/>
    <col min="6911" max="6911" width="12.85546875" style="38" customWidth="1"/>
    <col min="6912" max="6913" width="0" style="38" hidden="1" customWidth="1"/>
    <col min="6914" max="6914" width="18.28515625" style="38" customWidth="1"/>
    <col min="6915" max="6915" width="64.85546875" style="38" customWidth="1"/>
    <col min="6916" max="6919" width="9.140625" style="38"/>
    <col min="6920" max="6920" width="14.85546875" style="38" customWidth="1"/>
    <col min="6921" max="7164" width="9.140625" style="38"/>
    <col min="7165" max="7165" width="37.7109375" style="38" customWidth="1"/>
    <col min="7166" max="7166" width="9.140625" style="38"/>
    <col min="7167" max="7167" width="12.85546875" style="38" customWidth="1"/>
    <col min="7168" max="7169" width="0" style="38" hidden="1" customWidth="1"/>
    <col min="7170" max="7170" width="18.28515625" style="38" customWidth="1"/>
    <col min="7171" max="7171" width="64.85546875" style="38" customWidth="1"/>
    <col min="7172" max="7175" width="9.140625" style="38"/>
    <col min="7176" max="7176" width="14.85546875" style="38" customWidth="1"/>
    <col min="7177" max="7420" width="9.140625" style="38"/>
    <col min="7421" max="7421" width="37.7109375" style="38" customWidth="1"/>
    <col min="7422" max="7422" width="9.140625" style="38"/>
    <col min="7423" max="7423" width="12.85546875" style="38" customWidth="1"/>
    <col min="7424" max="7425" width="0" style="38" hidden="1" customWidth="1"/>
    <col min="7426" max="7426" width="18.28515625" style="38" customWidth="1"/>
    <col min="7427" max="7427" width="64.85546875" style="38" customWidth="1"/>
    <col min="7428" max="7431" width="9.140625" style="38"/>
    <col min="7432" max="7432" width="14.85546875" style="38" customWidth="1"/>
    <col min="7433" max="7676" width="9.140625" style="38"/>
    <col min="7677" max="7677" width="37.7109375" style="38" customWidth="1"/>
    <col min="7678" max="7678" width="9.140625" style="38"/>
    <col min="7679" max="7679" width="12.85546875" style="38" customWidth="1"/>
    <col min="7680" max="7681" width="0" style="38" hidden="1" customWidth="1"/>
    <col min="7682" max="7682" width="18.28515625" style="38" customWidth="1"/>
    <col min="7683" max="7683" width="64.85546875" style="38" customWidth="1"/>
    <col min="7684" max="7687" width="9.140625" style="38"/>
    <col min="7688" max="7688" width="14.85546875" style="38" customWidth="1"/>
    <col min="7689" max="7932" width="9.140625" style="38"/>
    <col min="7933" max="7933" width="37.7109375" style="38" customWidth="1"/>
    <col min="7934" max="7934" width="9.140625" style="38"/>
    <col min="7935" max="7935" width="12.85546875" style="38" customWidth="1"/>
    <col min="7936" max="7937" width="0" style="38" hidden="1" customWidth="1"/>
    <col min="7938" max="7938" width="18.28515625" style="38" customWidth="1"/>
    <col min="7939" max="7939" width="64.85546875" style="38" customWidth="1"/>
    <col min="7940" max="7943" width="9.140625" style="38"/>
    <col min="7944" max="7944" width="14.85546875" style="38" customWidth="1"/>
    <col min="7945" max="8188" width="9.140625" style="38"/>
    <col min="8189" max="8189" width="37.7109375" style="38" customWidth="1"/>
    <col min="8190" max="8190" width="9.140625" style="38"/>
    <col min="8191" max="8191" width="12.85546875" style="38" customWidth="1"/>
    <col min="8192" max="8193" width="0" style="38" hidden="1" customWidth="1"/>
    <col min="8194" max="8194" width="18.28515625" style="38" customWidth="1"/>
    <col min="8195" max="8195" width="64.85546875" style="38" customWidth="1"/>
    <col min="8196" max="8199" width="9.140625" style="38"/>
    <col min="8200" max="8200" width="14.85546875" style="38" customWidth="1"/>
    <col min="8201" max="8444" width="9.140625" style="38"/>
    <col min="8445" max="8445" width="37.7109375" style="38" customWidth="1"/>
    <col min="8446" max="8446" width="9.140625" style="38"/>
    <col min="8447" max="8447" width="12.85546875" style="38" customWidth="1"/>
    <col min="8448" max="8449" width="0" style="38" hidden="1" customWidth="1"/>
    <col min="8450" max="8450" width="18.28515625" style="38" customWidth="1"/>
    <col min="8451" max="8451" width="64.85546875" style="38" customWidth="1"/>
    <col min="8452" max="8455" width="9.140625" style="38"/>
    <col min="8456" max="8456" width="14.85546875" style="38" customWidth="1"/>
    <col min="8457" max="8700" width="9.140625" style="38"/>
    <col min="8701" max="8701" width="37.7109375" style="38" customWidth="1"/>
    <col min="8702" max="8702" width="9.140625" style="38"/>
    <col min="8703" max="8703" width="12.85546875" style="38" customWidth="1"/>
    <col min="8704" max="8705" width="0" style="38" hidden="1" customWidth="1"/>
    <col min="8706" max="8706" width="18.28515625" style="38" customWidth="1"/>
    <col min="8707" max="8707" width="64.85546875" style="38" customWidth="1"/>
    <col min="8708" max="8711" width="9.140625" style="38"/>
    <col min="8712" max="8712" width="14.85546875" style="38" customWidth="1"/>
    <col min="8713" max="8956" width="9.140625" style="38"/>
    <col min="8957" max="8957" width="37.7109375" style="38" customWidth="1"/>
    <col min="8958" max="8958" width="9.140625" style="38"/>
    <col min="8959" max="8959" width="12.85546875" style="38" customWidth="1"/>
    <col min="8960" max="8961" width="0" style="38" hidden="1" customWidth="1"/>
    <col min="8962" max="8962" width="18.28515625" style="38" customWidth="1"/>
    <col min="8963" max="8963" width="64.85546875" style="38" customWidth="1"/>
    <col min="8964" max="8967" width="9.140625" style="38"/>
    <col min="8968" max="8968" width="14.85546875" style="38" customWidth="1"/>
    <col min="8969" max="9212" width="9.140625" style="38"/>
    <col min="9213" max="9213" width="37.7109375" style="38" customWidth="1"/>
    <col min="9214" max="9214" width="9.140625" style="38"/>
    <col min="9215" max="9215" width="12.85546875" style="38" customWidth="1"/>
    <col min="9216" max="9217" width="0" style="38" hidden="1" customWidth="1"/>
    <col min="9218" max="9218" width="18.28515625" style="38" customWidth="1"/>
    <col min="9219" max="9219" width="64.85546875" style="38" customWidth="1"/>
    <col min="9220" max="9223" width="9.140625" style="38"/>
    <col min="9224" max="9224" width="14.85546875" style="38" customWidth="1"/>
    <col min="9225" max="9468" width="9.140625" style="38"/>
    <col min="9469" max="9469" width="37.7109375" style="38" customWidth="1"/>
    <col min="9470" max="9470" width="9.140625" style="38"/>
    <col min="9471" max="9471" width="12.85546875" style="38" customWidth="1"/>
    <col min="9472" max="9473" width="0" style="38" hidden="1" customWidth="1"/>
    <col min="9474" max="9474" width="18.28515625" style="38" customWidth="1"/>
    <col min="9475" max="9475" width="64.85546875" style="38" customWidth="1"/>
    <col min="9476" max="9479" width="9.140625" style="38"/>
    <col min="9480" max="9480" width="14.85546875" style="38" customWidth="1"/>
    <col min="9481" max="9724" width="9.140625" style="38"/>
    <col min="9725" max="9725" width="37.7109375" style="38" customWidth="1"/>
    <col min="9726" max="9726" width="9.140625" style="38"/>
    <col min="9727" max="9727" width="12.85546875" style="38" customWidth="1"/>
    <col min="9728" max="9729" width="0" style="38" hidden="1" customWidth="1"/>
    <col min="9730" max="9730" width="18.28515625" style="38" customWidth="1"/>
    <col min="9731" max="9731" width="64.85546875" style="38" customWidth="1"/>
    <col min="9732" max="9735" width="9.140625" style="38"/>
    <col min="9736" max="9736" width="14.85546875" style="38" customWidth="1"/>
    <col min="9737" max="9980" width="9.140625" style="38"/>
    <col min="9981" max="9981" width="37.7109375" style="38" customWidth="1"/>
    <col min="9982" max="9982" width="9.140625" style="38"/>
    <col min="9983" max="9983" width="12.85546875" style="38" customWidth="1"/>
    <col min="9984" max="9985" width="0" style="38" hidden="1" customWidth="1"/>
    <col min="9986" max="9986" width="18.28515625" style="38" customWidth="1"/>
    <col min="9987" max="9987" width="64.85546875" style="38" customWidth="1"/>
    <col min="9988" max="9991" width="9.140625" style="38"/>
    <col min="9992" max="9992" width="14.85546875" style="38" customWidth="1"/>
    <col min="9993" max="10236" width="9.140625" style="38"/>
    <col min="10237" max="10237" width="37.7109375" style="38" customWidth="1"/>
    <col min="10238" max="10238" width="9.140625" style="38"/>
    <col min="10239" max="10239" width="12.85546875" style="38" customWidth="1"/>
    <col min="10240" max="10241" width="0" style="38" hidden="1" customWidth="1"/>
    <col min="10242" max="10242" width="18.28515625" style="38" customWidth="1"/>
    <col min="10243" max="10243" width="64.85546875" style="38" customWidth="1"/>
    <col min="10244" max="10247" width="9.140625" style="38"/>
    <col min="10248" max="10248" width="14.85546875" style="38" customWidth="1"/>
    <col min="10249" max="10492" width="9.140625" style="38"/>
    <col min="10493" max="10493" width="37.7109375" style="38" customWidth="1"/>
    <col min="10494" max="10494" width="9.140625" style="38"/>
    <col min="10495" max="10495" width="12.85546875" style="38" customWidth="1"/>
    <col min="10496" max="10497" width="0" style="38" hidden="1" customWidth="1"/>
    <col min="10498" max="10498" width="18.28515625" style="38" customWidth="1"/>
    <col min="10499" max="10499" width="64.85546875" style="38" customWidth="1"/>
    <col min="10500" max="10503" width="9.140625" style="38"/>
    <col min="10504" max="10504" width="14.85546875" style="38" customWidth="1"/>
    <col min="10505" max="10748" width="9.140625" style="38"/>
    <col min="10749" max="10749" width="37.7109375" style="38" customWidth="1"/>
    <col min="10750" max="10750" width="9.140625" style="38"/>
    <col min="10751" max="10751" width="12.85546875" style="38" customWidth="1"/>
    <col min="10752" max="10753" width="0" style="38" hidden="1" customWidth="1"/>
    <col min="10754" max="10754" width="18.28515625" style="38" customWidth="1"/>
    <col min="10755" max="10755" width="64.85546875" style="38" customWidth="1"/>
    <col min="10756" max="10759" width="9.140625" style="38"/>
    <col min="10760" max="10760" width="14.85546875" style="38" customWidth="1"/>
    <col min="10761" max="11004" width="9.140625" style="38"/>
    <col min="11005" max="11005" width="37.7109375" style="38" customWidth="1"/>
    <col min="11006" max="11006" width="9.140625" style="38"/>
    <col min="11007" max="11007" width="12.85546875" style="38" customWidth="1"/>
    <col min="11008" max="11009" width="0" style="38" hidden="1" customWidth="1"/>
    <col min="11010" max="11010" width="18.28515625" style="38" customWidth="1"/>
    <col min="11011" max="11011" width="64.85546875" style="38" customWidth="1"/>
    <col min="11012" max="11015" width="9.140625" style="38"/>
    <col min="11016" max="11016" width="14.85546875" style="38" customWidth="1"/>
    <col min="11017" max="11260" width="9.140625" style="38"/>
    <col min="11261" max="11261" width="37.7109375" style="38" customWidth="1"/>
    <col min="11262" max="11262" width="9.140625" style="38"/>
    <col min="11263" max="11263" width="12.85546875" style="38" customWidth="1"/>
    <col min="11264" max="11265" width="0" style="38" hidden="1" customWidth="1"/>
    <col min="11266" max="11266" width="18.28515625" style="38" customWidth="1"/>
    <col min="11267" max="11267" width="64.85546875" style="38" customWidth="1"/>
    <col min="11268" max="11271" width="9.140625" style="38"/>
    <col min="11272" max="11272" width="14.85546875" style="38" customWidth="1"/>
    <col min="11273" max="11516" width="9.140625" style="38"/>
    <col min="11517" max="11517" width="37.7109375" style="38" customWidth="1"/>
    <col min="11518" max="11518" width="9.140625" style="38"/>
    <col min="11519" max="11519" width="12.85546875" style="38" customWidth="1"/>
    <col min="11520" max="11521" width="0" style="38" hidden="1" customWidth="1"/>
    <col min="11522" max="11522" width="18.28515625" style="38" customWidth="1"/>
    <col min="11523" max="11523" width="64.85546875" style="38" customWidth="1"/>
    <col min="11524" max="11527" width="9.140625" style="38"/>
    <col min="11528" max="11528" width="14.85546875" style="38" customWidth="1"/>
    <col min="11529" max="11772" width="9.140625" style="38"/>
    <col min="11773" max="11773" width="37.7109375" style="38" customWidth="1"/>
    <col min="11774" max="11774" width="9.140625" style="38"/>
    <col min="11775" max="11775" width="12.85546875" style="38" customWidth="1"/>
    <col min="11776" max="11777" width="0" style="38" hidden="1" customWidth="1"/>
    <col min="11778" max="11778" width="18.28515625" style="38" customWidth="1"/>
    <col min="11779" max="11779" width="64.85546875" style="38" customWidth="1"/>
    <col min="11780" max="11783" width="9.140625" style="38"/>
    <col min="11784" max="11784" width="14.85546875" style="38" customWidth="1"/>
    <col min="11785" max="12028" width="9.140625" style="38"/>
    <col min="12029" max="12029" width="37.7109375" style="38" customWidth="1"/>
    <col min="12030" max="12030" width="9.140625" style="38"/>
    <col min="12031" max="12031" width="12.85546875" style="38" customWidth="1"/>
    <col min="12032" max="12033" width="0" style="38" hidden="1" customWidth="1"/>
    <col min="12034" max="12034" width="18.28515625" style="38" customWidth="1"/>
    <col min="12035" max="12035" width="64.85546875" style="38" customWidth="1"/>
    <col min="12036" max="12039" width="9.140625" style="38"/>
    <col min="12040" max="12040" width="14.85546875" style="38" customWidth="1"/>
    <col min="12041" max="12284" width="9.140625" style="38"/>
    <col min="12285" max="12285" width="37.7109375" style="38" customWidth="1"/>
    <col min="12286" max="12286" width="9.140625" style="38"/>
    <col min="12287" max="12287" width="12.85546875" style="38" customWidth="1"/>
    <col min="12288" max="12289" width="0" style="38" hidden="1" customWidth="1"/>
    <col min="12290" max="12290" width="18.28515625" style="38" customWidth="1"/>
    <col min="12291" max="12291" width="64.85546875" style="38" customWidth="1"/>
    <col min="12292" max="12295" width="9.140625" style="38"/>
    <col min="12296" max="12296" width="14.85546875" style="38" customWidth="1"/>
    <col min="12297" max="12540" width="9.140625" style="38"/>
    <col min="12541" max="12541" width="37.7109375" style="38" customWidth="1"/>
    <col min="12542" max="12542" width="9.140625" style="38"/>
    <col min="12543" max="12543" width="12.85546875" style="38" customWidth="1"/>
    <col min="12544" max="12545" width="0" style="38" hidden="1" customWidth="1"/>
    <col min="12546" max="12546" width="18.28515625" style="38" customWidth="1"/>
    <col min="12547" max="12547" width="64.85546875" style="38" customWidth="1"/>
    <col min="12548" max="12551" width="9.140625" style="38"/>
    <col min="12552" max="12552" width="14.85546875" style="38" customWidth="1"/>
    <col min="12553" max="12796" width="9.140625" style="38"/>
    <col min="12797" max="12797" width="37.7109375" style="38" customWidth="1"/>
    <col min="12798" max="12798" width="9.140625" style="38"/>
    <col min="12799" max="12799" width="12.85546875" style="38" customWidth="1"/>
    <col min="12800" max="12801" width="0" style="38" hidden="1" customWidth="1"/>
    <col min="12802" max="12802" width="18.28515625" style="38" customWidth="1"/>
    <col min="12803" max="12803" width="64.85546875" style="38" customWidth="1"/>
    <col min="12804" max="12807" width="9.140625" style="38"/>
    <col min="12808" max="12808" width="14.85546875" style="38" customWidth="1"/>
    <col min="12809" max="13052" width="9.140625" style="38"/>
    <col min="13053" max="13053" width="37.7109375" style="38" customWidth="1"/>
    <col min="13054" max="13054" width="9.140625" style="38"/>
    <col min="13055" max="13055" width="12.85546875" style="38" customWidth="1"/>
    <col min="13056" max="13057" width="0" style="38" hidden="1" customWidth="1"/>
    <col min="13058" max="13058" width="18.28515625" style="38" customWidth="1"/>
    <col min="13059" max="13059" width="64.85546875" style="38" customWidth="1"/>
    <col min="13060" max="13063" width="9.140625" style="38"/>
    <col min="13064" max="13064" width="14.85546875" style="38" customWidth="1"/>
    <col min="13065" max="13308" width="9.140625" style="38"/>
    <col min="13309" max="13309" width="37.7109375" style="38" customWidth="1"/>
    <col min="13310" max="13310" width="9.140625" style="38"/>
    <col min="13311" max="13311" width="12.85546875" style="38" customWidth="1"/>
    <col min="13312" max="13313" width="0" style="38" hidden="1" customWidth="1"/>
    <col min="13314" max="13314" width="18.28515625" style="38" customWidth="1"/>
    <col min="13315" max="13315" width="64.85546875" style="38" customWidth="1"/>
    <col min="13316" max="13319" width="9.140625" style="38"/>
    <col min="13320" max="13320" width="14.85546875" style="38" customWidth="1"/>
    <col min="13321" max="13564" width="9.140625" style="38"/>
    <col min="13565" max="13565" width="37.7109375" style="38" customWidth="1"/>
    <col min="13566" max="13566" width="9.140625" style="38"/>
    <col min="13567" max="13567" width="12.85546875" style="38" customWidth="1"/>
    <col min="13568" max="13569" width="0" style="38" hidden="1" customWidth="1"/>
    <col min="13570" max="13570" width="18.28515625" style="38" customWidth="1"/>
    <col min="13571" max="13571" width="64.85546875" style="38" customWidth="1"/>
    <col min="13572" max="13575" width="9.140625" style="38"/>
    <col min="13576" max="13576" width="14.85546875" style="38" customWidth="1"/>
    <col min="13577" max="13820" width="9.140625" style="38"/>
    <col min="13821" max="13821" width="37.7109375" style="38" customWidth="1"/>
    <col min="13822" max="13822" width="9.140625" style="38"/>
    <col min="13823" max="13823" width="12.85546875" style="38" customWidth="1"/>
    <col min="13824" max="13825" width="0" style="38" hidden="1" customWidth="1"/>
    <col min="13826" max="13826" width="18.28515625" style="38" customWidth="1"/>
    <col min="13827" max="13827" width="64.85546875" style="38" customWidth="1"/>
    <col min="13828" max="13831" width="9.140625" style="38"/>
    <col min="13832" max="13832" width="14.85546875" style="38" customWidth="1"/>
    <col min="13833" max="14076" width="9.140625" style="38"/>
    <col min="14077" max="14077" width="37.7109375" style="38" customWidth="1"/>
    <col min="14078" max="14078" width="9.140625" style="38"/>
    <col min="14079" max="14079" width="12.85546875" style="38" customWidth="1"/>
    <col min="14080" max="14081" width="0" style="38" hidden="1" customWidth="1"/>
    <col min="14082" max="14082" width="18.28515625" style="38" customWidth="1"/>
    <col min="14083" max="14083" width="64.85546875" style="38" customWidth="1"/>
    <col min="14084" max="14087" width="9.140625" style="38"/>
    <col min="14088" max="14088" width="14.85546875" style="38" customWidth="1"/>
    <col min="14089" max="14332" width="9.140625" style="38"/>
    <col min="14333" max="14333" width="37.7109375" style="38" customWidth="1"/>
    <col min="14334" max="14334" width="9.140625" style="38"/>
    <col min="14335" max="14335" width="12.85546875" style="38" customWidth="1"/>
    <col min="14336" max="14337" width="0" style="38" hidden="1" customWidth="1"/>
    <col min="14338" max="14338" width="18.28515625" style="38" customWidth="1"/>
    <col min="14339" max="14339" width="64.85546875" style="38" customWidth="1"/>
    <col min="14340" max="14343" width="9.140625" style="38"/>
    <col min="14344" max="14344" width="14.85546875" style="38" customWidth="1"/>
    <col min="14345" max="14588" width="9.140625" style="38"/>
    <col min="14589" max="14589" width="37.7109375" style="38" customWidth="1"/>
    <col min="14590" max="14590" width="9.140625" style="38"/>
    <col min="14591" max="14591" width="12.85546875" style="38" customWidth="1"/>
    <col min="14592" max="14593" width="0" style="38" hidden="1" customWidth="1"/>
    <col min="14594" max="14594" width="18.28515625" style="38" customWidth="1"/>
    <col min="14595" max="14595" width="64.85546875" style="38" customWidth="1"/>
    <col min="14596" max="14599" width="9.140625" style="38"/>
    <col min="14600" max="14600" width="14.85546875" style="38" customWidth="1"/>
    <col min="14601" max="14844" width="9.140625" style="38"/>
    <col min="14845" max="14845" width="37.7109375" style="38" customWidth="1"/>
    <col min="14846" max="14846" width="9.140625" style="38"/>
    <col min="14847" max="14847" width="12.85546875" style="38" customWidth="1"/>
    <col min="14848" max="14849" width="0" style="38" hidden="1" customWidth="1"/>
    <col min="14850" max="14850" width="18.28515625" style="38" customWidth="1"/>
    <col min="14851" max="14851" width="64.85546875" style="38" customWidth="1"/>
    <col min="14852" max="14855" width="9.140625" style="38"/>
    <col min="14856" max="14856" width="14.85546875" style="38" customWidth="1"/>
    <col min="14857" max="15100" width="9.140625" style="38"/>
    <col min="15101" max="15101" width="37.7109375" style="38" customWidth="1"/>
    <col min="15102" max="15102" width="9.140625" style="38"/>
    <col min="15103" max="15103" width="12.85546875" style="38" customWidth="1"/>
    <col min="15104" max="15105" width="0" style="38" hidden="1" customWidth="1"/>
    <col min="15106" max="15106" width="18.28515625" style="38" customWidth="1"/>
    <col min="15107" max="15107" width="64.85546875" style="38" customWidth="1"/>
    <col min="15108" max="15111" width="9.140625" style="38"/>
    <col min="15112" max="15112" width="14.85546875" style="38" customWidth="1"/>
    <col min="15113" max="15356" width="9.140625" style="38"/>
    <col min="15357" max="15357" width="37.7109375" style="38" customWidth="1"/>
    <col min="15358" max="15358" width="9.140625" style="38"/>
    <col min="15359" max="15359" width="12.85546875" style="38" customWidth="1"/>
    <col min="15360" max="15361" width="0" style="38" hidden="1" customWidth="1"/>
    <col min="15362" max="15362" width="18.28515625" style="38" customWidth="1"/>
    <col min="15363" max="15363" width="64.85546875" style="38" customWidth="1"/>
    <col min="15364" max="15367" width="9.140625" style="38"/>
    <col min="15368" max="15368" width="14.85546875" style="38" customWidth="1"/>
    <col min="15369" max="15612" width="9.140625" style="38"/>
    <col min="15613" max="15613" width="37.7109375" style="38" customWidth="1"/>
    <col min="15614" max="15614" width="9.140625" style="38"/>
    <col min="15615" max="15615" width="12.85546875" style="38" customWidth="1"/>
    <col min="15616" max="15617" width="0" style="38" hidden="1" customWidth="1"/>
    <col min="15618" max="15618" width="18.28515625" style="38" customWidth="1"/>
    <col min="15619" max="15619" width="64.85546875" style="38" customWidth="1"/>
    <col min="15620" max="15623" width="9.140625" style="38"/>
    <col min="15624" max="15624" width="14.85546875" style="38" customWidth="1"/>
    <col min="15625" max="15868" width="9.140625" style="38"/>
    <col min="15869" max="15869" width="37.7109375" style="38" customWidth="1"/>
    <col min="15870" max="15870" width="9.140625" style="38"/>
    <col min="15871" max="15871" width="12.85546875" style="38" customWidth="1"/>
    <col min="15872" max="15873" width="0" style="38" hidden="1" customWidth="1"/>
    <col min="15874" max="15874" width="18.28515625" style="38" customWidth="1"/>
    <col min="15875" max="15875" width="64.85546875" style="38" customWidth="1"/>
    <col min="15876" max="15879" width="9.140625" style="38"/>
    <col min="15880" max="15880" width="14.85546875" style="38" customWidth="1"/>
    <col min="15881" max="16124" width="9.140625" style="38"/>
    <col min="16125" max="16125" width="37.7109375" style="38" customWidth="1"/>
    <col min="16126" max="16126" width="9.140625" style="38"/>
    <col min="16127" max="16127" width="12.85546875" style="38" customWidth="1"/>
    <col min="16128" max="16129" width="0" style="38" hidden="1" customWidth="1"/>
    <col min="16130" max="16130" width="18.28515625" style="38" customWidth="1"/>
    <col min="16131" max="16131" width="64.85546875" style="38" customWidth="1"/>
    <col min="16132" max="16135" width="9.140625" style="38"/>
    <col min="16136" max="16136" width="14.85546875" style="38" customWidth="1"/>
    <col min="16137" max="16384" width="9.140625" style="38"/>
  </cols>
  <sheetData>
    <row r="1" spans="1:44" ht="18.75" x14ac:dyDescent="0.25">
      <c r="A1" s="421" t="str">
        <f>' 1. паспорт местополож'!A1:C1</f>
        <v>Год раскрытия информации: 2024 год</v>
      </c>
      <c r="B1" s="421"/>
      <c r="C1" s="421"/>
      <c r="D1" s="421"/>
      <c r="E1" s="421"/>
      <c r="F1" s="421"/>
      <c r="G1" s="421"/>
      <c r="H1" s="421"/>
      <c r="I1" s="421"/>
      <c r="J1" s="421"/>
      <c r="K1" s="421"/>
      <c r="L1" s="421"/>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row>
    <row r="2" spans="1:44" x14ac:dyDescent="0.25">
      <c r="K2" s="48"/>
    </row>
    <row r="3" spans="1:44" x14ac:dyDescent="0.25">
      <c r="A3" s="424" t="s">
        <v>9</v>
      </c>
      <c r="B3" s="424"/>
      <c r="C3" s="424"/>
      <c r="D3" s="424"/>
      <c r="E3" s="424"/>
      <c r="F3" s="424"/>
      <c r="G3" s="424"/>
      <c r="H3" s="424"/>
      <c r="I3" s="424"/>
      <c r="J3" s="424"/>
      <c r="K3" s="424"/>
      <c r="L3" s="424"/>
    </row>
    <row r="4" spans="1:44" x14ac:dyDescent="0.25">
      <c r="A4" s="424"/>
      <c r="B4" s="424"/>
      <c r="C4" s="424"/>
      <c r="D4" s="424"/>
      <c r="E4" s="424"/>
      <c r="F4" s="424"/>
      <c r="G4" s="424"/>
      <c r="H4" s="424"/>
      <c r="I4" s="424"/>
      <c r="J4" s="424"/>
      <c r="K4" s="424"/>
      <c r="L4" s="424"/>
    </row>
    <row r="5" spans="1:44" x14ac:dyDescent="0.25">
      <c r="A5" s="426" t="str">
        <f>' 1. паспорт местополож'!A5:C5</f>
        <v>Инвестиционная программа ООО "Иркутская энергосэнергосбытовая компания"</v>
      </c>
      <c r="B5" s="426"/>
      <c r="C5" s="426"/>
      <c r="D5" s="426"/>
      <c r="E5" s="426"/>
      <c r="F5" s="426"/>
      <c r="G5" s="426"/>
      <c r="H5" s="426"/>
      <c r="I5" s="426"/>
      <c r="J5" s="426"/>
      <c r="K5" s="426"/>
      <c r="L5" s="426"/>
    </row>
    <row r="6" spans="1:44" x14ac:dyDescent="0.25">
      <c r="A6" s="422" t="s">
        <v>8</v>
      </c>
      <c r="B6" s="422"/>
      <c r="C6" s="422"/>
      <c r="D6" s="422"/>
      <c r="E6" s="422"/>
      <c r="F6" s="422"/>
      <c r="G6" s="422"/>
      <c r="H6" s="422"/>
      <c r="I6" s="422"/>
      <c r="J6" s="422"/>
      <c r="K6" s="422"/>
      <c r="L6" s="422"/>
    </row>
    <row r="7" spans="1:44" x14ac:dyDescent="0.25">
      <c r="A7" s="424"/>
      <c r="B7" s="424"/>
      <c r="C7" s="424"/>
      <c r="D7" s="424"/>
      <c r="E7" s="424"/>
      <c r="F7" s="424"/>
      <c r="G7" s="424"/>
      <c r="H7" s="424"/>
      <c r="I7" s="424"/>
      <c r="J7" s="424"/>
      <c r="K7" s="424"/>
      <c r="L7" s="424"/>
    </row>
    <row r="8" spans="1:44" x14ac:dyDescent="0.25">
      <c r="A8" s="426" t="str">
        <f>' 1. паспорт местополож'!A8:C8</f>
        <v>К_2</v>
      </c>
      <c r="B8" s="426"/>
      <c r="C8" s="426"/>
      <c r="D8" s="426"/>
      <c r="E8" s="426"/>
      <c r="F8" s="426"/>
      <c r="G8" s="426"/>
      <c r="H8" s="426"/>
      <c r="I8" s="426"/>
      <c r="J8" s="426"/>
      <c r="K8" s="426"/>
      <c r="L8" s="426"/>
    </row>
    <row r="9" spans="1:44" x14ac:dyDescent="0.25">
      <c r="A9" s="422" t="s">
        <v>7</v>
      </c>
      <c r="B9" s="422"/>
      <c r="C9" s="422"/>
      <c r="D9" s="422"/>
      <c r="E9" s="422"/>
      <c r="F9" s="422"/>
      <c r="G9" s="422"/>
      <c r="H9" s="422"/>
      <c r="I9" s="422"/>
      <c r="J9" s="422"/>
      <c r="K9" s="422"/>
      <c r="L9" s="422"/>
    </row>
    <row r="10" spans="1:44" x14ac:dyDescent="0.25">
      <c r="A10" s="433"/>
      <c r="B10" s="433"/>
      <c r="C10" s="433"/>
      <c r="D10" s="433"/>
      <c r="E10" s="433"/>
      <c r="F10" s="433"/>
      <c r="G10" s="433"/>
      <c r="H10" s="433"/>
      <c r="I10" s="433"/>
      <c r="J10" s="433"/>
      <c r="K10" s="433"/>
      <c r="L10" s="433"/>
    </row>
    <row r="11" spans="1:44" x14ac:dyDescent="0.25">
      <c r="A11" s="426" t="str">
        <f>' 1. паспорт местополож'!A11:C11</f>
        <v>Создание интеллектуальной системы коммерческого учета электрической энергии 
в многоквартирных домах в зоне деятельности ООО «Иркутскэнергосбыт»</v>
      </c>
      <c r="B11" s="426"/>
      <c r="C11" s="426"/>
      <c r="D11" s="426"/>
      <c r="E11" s="426"/>
      <c r="F11" s="426"/>
      <c r="G11" s="426"/>
      <c r="H11" s="426"/>
      <c r="I11" s="426"/>
      <c r="J11" s="426"/>
      <c r="K11" s="426"/>
      <c r="L11" s="426"/>
    </row>
    <row r="12" spans="1:44" x14ac:dyDescent="0.25">
      <c r="A12" s="422" t="s">
        <v>5</v>
      </c>
      <c r="B12" s="422"/>
      <c r="C12" s="422"/>
      <c r="D12" s="422"/>
      <c r="E12" s="422"/>
      <c r="F12" s="422"/>
      <c r="G12" s="422"/>
      <c r="H12" s="422"/>
      <c r="I12" s="422"/>
      <c r="J12" s="422"/>
      <c r="K12" s="422"/>
      <c r="L12" s="422"/>
    </row>
    <row r="13" spans="1:44" ht="15.75" customHeight="1" x14ac:dyDescent="0.25">
      <c r="L13" s="104"/>
    </row>
    <row r="14" spans="1:44" ht="27.75" customHeight="1" x14ac:dyDescent="0.25">
      <c r="K14" s="48"/>
    </row>
    <row r="15" spans="1:44" ht="15.75" customHeight="1" x14ac:dyDescent="0.25">
      <c r="A15" s="473" t="s">
        <v>205</v>
      </c>
      <c r="B15" s="473"/>
      <c r="C15" s="473"/>
      <c r="D15" s="473"/>
      <c r="E15" s="473"/>
      <c r="F15" s="473"/>
      <c r="G15" s="473"/>
      <c r="H15" s="473"/>
      <c r="I15" s="473"/>
      <c r="J15" s="473"/>
      <c r="K15" s="473"/>
      <c r="L15" s="473"/>
    </row>
    <row r="16" spans="1:44" x14ac:dyDescent="0.25">
      <c r="A16" s="105"/>
      <c r="B16" s="105"/>
      <c r="C16" s="47"/>
      <c r="D16" s="47"/>
      <c r="E16" s="47"/>
      <c r="F16" s="47"/>
      <c r="G16" s="47"/>
      <c r="H16" s="47"/>
      <c r="I16" s="47"/>
      <c r="J16" s="47"/>
      <c r="K16" s="47"/>
      <c r="L16" s="47"/>
    </row>
    <row r="17" spans="1:12" ht="28.5" customHeight="1" x14ac:dyDescent="0.25">
      <c r="A17" s="471" t="s">
        <v>116</v>
      </c>
      <c r="B17" s="471" t="s">
        <v>115</v>
      </c>
      <c r="C17" s="478" t="s">
        <v>144</v>
      </c>
      <c r="D17" s="478"/>
      <c r="E17" s="478"/>
      <c r="F17" s="478"/>
      <c r="G17" s="478"/>
      <c r="H17" s="478"/>
      <c r="I17" s="472" t="s">
        <v>114</v>
      </c>
      <c r="J17" s="475" t="s">
        <v>146</v>
      </c>
      <c r="K17" s="471" t="s">
        <v>113</v>
      </c>
      <c r="L17" s="474" t="s">
        <v>145</v>
      </c>
    </row>
    <row r="18" spans="1:12" ht="58.5" customHeight="1" x14ac:dyDescent="0.25">
      <c r="A18" s="471"/>
      <c r="B18" s="471"/>
      <c r="C18" s="479" t="s">
        <v>1</v>
      </c>
      <c r="D18" s="479"/>
      <c r="E18" s="55"/>
      <c r="F18" s="56"/>
      <c r="G18" s="480" t="s">
        <v>0</v>
      </c>
      <c r="H18" s="481"/>
      <c r="I18" s="472"/>
      <c r="J18" s="476"/>
      <c r="K18" s="471"/>
      <c r="L18" s="474"/>
    </row>
    <row r="19" spans="1:12" ht="47.25" x14ac:dyDescent="0.25">
      <c r="A19" s="471"/>
      <c r="B19" s="471"/>
      <c r="C19" s="46" t="s">
        <v>112</v>
      </c>
      <c r="D19" s="46" t="s">
        <v>111</v>
      </c>
      <c r="E19" s="46" t="s">
        <v>112</v>
      </c>
      <c r="F19" s="46" t="s">
        <v>111</v>
      </c>
      <c r="G19" s="46" t="s">
        <v>112</v>
      </c>
      <c r="H19" s="46" t="s">
        <v>111</v>
      </c>
      <c r="I19" s="472"/>
      <c r="J19" s="477"/>
      <c r="K19" s="471"/>
      <c r="L19" s="474"/>
    </row>
    <row r="20" spans="1:12" ht="13.5" customHeight="1" x14ac:dyDescent="0.25">
      <c r="A20" s="40">
        <v>1</v>
      </c>
      <c r="B20" s="40">
        <v>2</v>
      </c>
      <c r="C20" s="46">
        <v>3</v>
      </c>
      <c r="D20" s="46">
        <v>4</v>
      </c>
      <c r="E20" s="46">
        <v>5</v>
      </c>
      <c r="F20" s="46">
        <v>6</v>
      </c>
      <c r="G20" s="46">
        <v>7</v>
      </c>
      <c r="H20" s="46">
        <v>8</v>
      </c>
      <c r="I20" s="46">
        <v>9</v>
      </c>
      <c r="J20" s="46">
        <v>10</v>
      </c>
      <c r="K20" s="46">
        <v>11</v>
      </c>
      <c r="L20" s="46">
        <v>12</v>
      </c>
    </row>
    <row r="21" spans="1:12" x14ac:dyDescent="0.25">
      <c r="A21" s="43">
        <v>1</v>
      </c>
      <c r="B21" s="44" t="s">
        <v>110</v>
      </c>
      <c r="C21" s="41" t="s">
        <v>243</v>
      </c>
      <c r="D21" s="41" t="s">
        <v>243</v>
      </c>
      <c r="E21" s="41" t="s">
        <v>243</v>
      </c>
      <c r="F21" s="41" t="s">
        <v>243</v>
      </c>
      <c r="G21" s="41" t="s">
        <v>243</v>
      </c>
      <c r="H21" s="41" t="s">
        <v>243</v>
      </c>
      <c r="I21" s="41" t="s">
        <v>243</v>
      </c>
      <c r="J21" s="41" t="s">
        <v>243</v>
      </c>
      <c r="K21" s="41" t="s">
        <v>243</v>
      </c>
      <c r="L21" s="41" t="s">
        <v>243</v>
      </c>
    </row>
    <row r="22" spans="1:12" x14ac:dyDescent="0.25">
      <c r="A22" s="43" t="s">
        <v>109</v>
      </c>
      <c r="B22" s="45" t="s">
        <v>147</v>
      </c>
      <c r="C22" s="41" t="s">
        <v>243</v>
      </c>
      <c r="D22" s="41" t="s">
        <v>243</v>
      </c>
      <c r="E22" s="41" t="s">
        <v>243</v>
      </c>
      <c r="F22" s="41" t="s">
        <v>243</v>
      </c>
      <c r="G22" s="41" t="s">
        <v>243</v>
      </c>
      <c r="H22" s="41" t="s">
        <v>243</v>
      </c>
      <c r="I22" s="41" t="s">
        <v>243</v>
      </c>
      <c r="J22" s="41" t="s">
        <v>243</v>
      </c>
      <c r="K22" s="41" t="s">
        <v>243</v>
      </c>
      <c r="L22" s="41" t="s">
        <v>243</v>
      </c>
    </row>
    <row r="23" spans="1:12" s="39" customFormat="1" x14ac:dyDescent="0.25">
      <c r="A23" s="43" t="s">
        <v>108</v>
      </c>
      <c r="B23" s="45" t="s">
        <v>149</v>
      </c>
      <c r="C23" s="41" t="s">
        <v>243</v>
      </c>
      <c r="D23" s="41" t="s">
        <v>243</v>
      </c>
      <c r="E23" s="41" t="s">
        <v>243</v>
      </c>
      <c r="F23" s="41" t="s">
        <v>243</v>
      </c>
      <c r="G23" s="41" t="s">
        <v>243</v>
      </c>
      <c r="H23" s="41" t="s">
        <v>243</v>
      </c>
      <c r="I23" s="41" t="s">
        <v>243</v>
      </c>
      <c r="J23" s="41" t="s">
        <v>243</v>
      </c>
      <c r="K23" s="41" t="s">
        <v>243</v>
      </c>
      <c r="L23" s="41" t="s">
        <v>243</v>
      </c>
    </row>
    <row r="24" spans="1:12" s="39" customFormat="1" ht="31.5" x14ac:dyDescent="0.25">
      <c r="A24" s="43" t="s">
        <v>148</v>
      </c>
      <c r="B24" s="45" t="s">
        <v>153</v>
      </c>
      <c r="C24" s="41" t="s">
        <v>243</v>
      </c>
      <c r="D24" s="41" t="s">
        <v>243</v>
      </c>
      <c r="E24" s="41" t="s">
        <v>243</v>
      </c>
      <c r="F24" s="41" t="s">
        <v>243</v>
      </c>
      <c r="G24" s="41" t="s">
        <v>243</v>
      </c>
      <c r="H24" s="41" t="s">
        <v>243</v>
      </c>
      <c r="I24" s="41" t="s">
        <v>243</v>
      </c>
      <c r="J24" s="41" t="s">
        <v>243</v>
      </c>
      <c r="K24" s="41" t="s">
        <v>243</v>
      </c>
      <c r="L24" s="41" t="s">
        <v>243</v>
      </c>
    </row>
    <row r="25" spans="1:12" s="39" customFormat="1" x14ac:dyDescent="0.25">
      <c r="A25" s="43" t="s">
        <v>107</v>
      </c>
      <c r="B25" s="45" t="s">
        <v>152</v>
      </c>
      <c r="C25" s="41" t="s">
        <v>243</v>
      </c>
      <c r="D25" s="41" t="s">
        <v>243</v>
      </c>
      <c r="E25" s="41" t="s">
        <v>243</v>
      </c>
      <c r="F25" s="41" t="s">
        <v>243</v>
      </c>
      <c r="G25" s="41" t="s">
        <v>243</v>
      </c>
      <c r="H25" s="41" t="s">
        <v>243</v>
      </c>
      <c r="I25" s="41" t="s">
        <v>243</v>
      </c>
      <c r="J25" s="41" t="s">
        <v>243</v>
      </c>
      <c r="K25" s="41" t="s">
        <v>243</v>
      </c>
      <c r="L25" s="41" t="s">
        <v>243</v>
      </c>
    </row>
    <row r="26" spans="1:12" s="39" customFormat="1" x14ac:dyDescent="0.25">
      <c r="A26" s="43" t="s">
        <v>106</v>
      </c>
      <c r="B26" s="45" t="s">
        <v>154</v>
      </c>
      <c r="C26" s="41" t="s">
        <v>243</v>
      </c>
      <c r="D26" s="41" t="s">
        <v>243</v>
      </c>
      <c r="E26" s="41" t="s">
        <v>243</v>
      </c>
      <c r="F26" s="41" t="s">
        <v>243</v>
      </c>
      <c r="G26" s="41" t="s">
        <v>243</v>
      </c>
      <c r="H26" s="41" t="s">
        <v>243</v>
      </c>
      <c r="I26" s="41" t="s">
        <v>243</v>
      </c>
      <c r="J26" s="41" t="s">
        <v>243</v>
      </c>
      <c r="K26" s="41" t="s">
        <v>243</v>
      </c>
      <c r="L26" s="41" t="s">
        <v>243</v>
      </c>
    </row>
    <row r="27" spans="1:12" s="39" customFormat="1" x14ac:dyDescent="0.25">
      <c r="A27" s="43" t="s">
        <v>105</v>
      </c>
      <c r="B27" s="42" t="s">
        <v>150</v>
      </c>
      <c r="C27" s="358" t="s">
        <v>593</v>
      </c>
      <c r="D27" s="358" t="s">
        <v>595</v>
      </c>
      <c r="E27" s="41" t="s">
        <v>243</v>
      </c>
      <c r="F27" s="41" t="s">
        <v>243</v>
      </c>
      <c r="G27" s="41" t="s">
        <v>243</v>
      </c>
      <c r="H27" s="41" t="s">
        <v>243</v>
      </c>
      <c r="I27" s="41" t="s">
        <v>243</v>
      </c>
      <c r="J27" s="41" t="s">
        <v>243</v>
      </c>
      <c r="K27" s="41" t="s">
        <v>243</v>
      </c>
      <c r="L27" s="41" t="s">
        <v>243</v>
      </c>
    </row>
    <row r="28" spans="1:12" s="39" customFormat="1" x14ac:dyDescent="0.25">
      <c r="A28" s="43" t="s">
        <v>103</v>
      </c>
      <c r="B28" s="42" t="s">
        <v>155</v>
      </c>
      <c r="C28" s="358" t="s">
        <v>596</v>
      </c>
      <c r="D28" s="358" t="s">
        <v>597</v>
      </c>
      <c r="E28" s="41" t="s">
        <v>243</v>
      </c>
      <c r="F28" s="41" t="s">
        <v>243</v>
      </c>
      <c r="G28" s="41" t="s">
        <v>243</v>
      </c>
      <c r="H28" s="41" t="s">
        <v>243</v>
      </c>
      <c r="I28" s="41" t="s">
        <v>243</v>
      </c>
      <c r="J28" s="41" t="s">
        <v>243</v>
      </c>
      <c r="K28" s="41" t="s">
        <v>243</v>
      </c>
      <c r="L28" s="41" t="s">
        <v>243</v>
      </c>
    </row>
    <row r="29" spans="1:12" s="39" customFormat="1" x14ac:dyDescent="0.25">
      <c r="A29" s="43" t="s">
        <v>166</v>
      </c>
      <c r="B29" s="42" t="s">
        <v>134</v>
      </c>
      <c r="C29" s="358" t="s">
        <v>243</v>
      </c>
      <c r="D29" s="41" t="s">
        <v>243</v>
      </c>
      <c r="E29" s="41" t="s">
        <v>243</v>
      </c>
      <c r="F29" s="41" t="s">
        <v>243</v>
      </c>
      <c r="G29" s="41" t="s">
        <v>243</v>
      </c>
      <c r="H29" s="41" t="s">
        <v>243</v>
      </c>
      <c r="I29" s="41" t="s">
        <v>243</v>
      </c>
      <c r="J29" s="41" t="s">
        <v>243</v>
      </c>
      <c r="K29" s="41" t="s">
        <v>243</v>
      </c>
      <c r="L29" s="41" t="s">
        <v>243</v>
      </c>
    </row>
    <row r="30" spans="1:12" s="39" customFormat="1" ht="31.5" x14ac:dyDescent="0.25">
      <c r="A30" s="43" t="s">
        <v>167</v>
      </c>
      <c r="B30" s="42" t="s">
        <v>159</v>
      </c>
      <c r="C30" s="358" t="s">
        <v>596</v>
      </c>
      <c r="D30" s="358" t="s">
        <v>597</v>
      </c>
      <c r="E30" s="41" t="s">
        <v>243</v>
      </c>
      <c r="F30" s="41" t="s">
        <v>243</v>
      </c>
      <c r="G30" s="41" t="s">
        <v>243</v>
      </c>
      <c r="H30" s="41" t="s">
        <v>243</v>
      </c>
      <c r="I30" s="41" t="s">
        <v>243</v>
      </c>
      <c r="J30" s="41" t="s">
        <v>243</v>
      </c>
      <c r="K30" s="41" t="s">
        <v>243</v>
      </c>
      <c r="L30" s="41" t="s">
        <v>243</v>
      </c>
    </row>
    <row r="31" spans="1:12" s="39" customFormat="1" x14ac:dyDescent="0.25">
      <c r="A31" s="43" t="s">
        <v>168</v>
      </c>
      <c r="B31" s="42" t="s">
        <v>104</v>
      </c>
      <c r="C31" s="358" t="s">
        <v>597</v>
      </c>
      <c r="D31" s="358" t="s">
        <v>594</v>
      </c>
      <c r="E31" s="41" t="s">
        <v>243</v>
      </c>
      <c r="F31" s="41" t="s">
        <v>243</v>
      </c>
      <c r="G31" s="41" t="s">
        <v>243</v>
      </c>
      <c r="H31" s="41" t="s">
        <v>243</v>
      </c>
      <c r="I31" s="41" t="s">
        <v>243</v>
      </c>
      <c r="J31" s="41" t="s">
        <v>243</v>
      </c>
      <c r="K31" s="41" t="s">
        <v>243</v>
      </c>
      <c r="L31" s="41" t="s">
        <v>243</v>
      </c>
    </row>
    <row r="32" spans="1:12" x14ac:dyDescent="0.25">
      <c r="A32" s="43" t="s">
        <v>169</v>
      </c>
      <c r="B32" s="42" t="s">
        <v>151</v>
      </c>
      <c r="C32" s="358" t="s">
        <v>243</v>
      </c>
      <c r="D32" s="41" t="s">
        <v>243</v>
      </c>
      <c r="E32" s="41" t="s">
        <v>243</v>
      </c>
      <c r="F32" s="41" t="s">
        <v>243</v>
      </c>
      <c r="G32" s="41" t="s">
        <v>243</v>
      </c>
      <c r="H32" s="41" t="s">
        <v>243</v>
      </c>
      <c r="I32" s="41" t="s">
        <v>243</v>
      </c>
      <c r="J32" s="41" t="s">
        <v>243</v>
      </c>
      <c r="K32" s="41" t="s">
        <v>243</v>
      </c>
      <c r="L32" s="41" t="s">
        <v>243</v>
      </c>
    </row>
    <row r="33" spans="1:12" x14ac:dyDescent="0.25">
      <c r="A33" s="43" t="s">
        <v>170</v>
      </c>
      <c r="B33" s="42" t="s">
        <v>102</v>
      </c>
      <c r="C33" s="358" t="s">
        <v>598</v>
      </c>
      <c r="D33" s="358" t="s">
        <v>599</v>
      </c>
      <c r="E33" s="41" t="s">
        <v>243</v>
      </c>
      <c r="F33" s="41" t="s">
        <v>243</v>
      </c>
      <c r="G33" s="41" t="s">
        <v>243</v>
      </c>
      <c r="H33" s="41" t="s">
        <v>243</v>
      </c>
      <c r="I33" s="41" t="s">
        <v>243</v>
      </c>
      <c r="J33" s="41" t="s">
        <v>243</v>
      </c>
      <c r="K33" s="41" t="s">
        <v>243</v>
      </c>
      <c r="L33" s="41" t="s">
        <v>243</v>
      </c>
    </row>
    <row r="34" spans="1:12" x14ac:dyDescent="0.25">
      <c r="A34" s="43" t="s">
        <v>171</v>
      </c>
      <c r="B34" s="44" t="s">
        <v>101</v>
      </c>
      <c r="C34" s="358" t="s">
        <v>243</v>
      </c>
      <c r="D34" s="41" t="s">
        <v>243</v>
      </c>
      <c r="E34" s="41" t="s">
        <v>243</v>
      </c>
      <c r="F34" s="41" t="s">
        <v>243</v>
      </c>
      <c r="G34" s="41" t="s">
        <v>243</v>
      </c>
      <c r="H34" s="41" t="s">
        <v>243</v>
      </c>
      <c r="I34" s="41" t="s">
        <v>243</v>
      </c>
      <c r="J34" s="41" t="s">
        <v>243</v>
      </c>
      <c r="K34" s="41" t="s">
        <v>243</v>
      </c>
      <c r="L34" s="41" t="s">
        <v>243</v>
      </c>
    </row>
    <row r="35" spans="1:12" ht="31.5" x14ac:dyDescent="0.25">
      <c r="A35" s="43">
        <v>2</v>
      </c>
      <c r="B35" s="42" t="s">
        <v>156</v>
      </c>
      <c r="C35" s="358" t="s">
        <v>556</v>
      </c>
      <c r="D35" s="358" t="s">
        <v>601</v>
      </c>
      <c r="E35" s="41" t="s">
        <v>243</v>
      </c>
      <c r="F35" s="41" t="s">
        <v>243</v>
      </c>
      <c r="G35" s="41" t="s">
        <v>243</v>
      </c>
      <c r="H35" s="41" t="s">
        <v>243</v>
      </c>
      <c r="I35" s="41" t="s">
        <v>243</v>
      </c>
      <c r="J35" s="41" t="s">
        <v>243</v>
      </c>
      <c r="K35" s="41" t="s">
        <v>243</v>
      </c>
      <c r="L35" s="41" t="s">
        <v>243</v>
      </c>
    </row>
    <row r="36" spans="1:12" x14ac:dyDescent="0.25">
      <c r="A36" s="43" t="s">
        <v>100</v>
      </c>
      <c r="B36" s="42" t="s">
        <v>158</v>
      </c>
      <c r="C36" s="358" t="s">
        <v>600</v>
      </c>
      <c r="D36" s="358" t="s">
        <v>602</v>
      </c>
      <c r="E36" s="41" t="s">
        <v>243</v>
      </c>
      <c r="F36" s="41" t="s">
        <v>243</v>
      </c>
      <c r="G36" s="358" t="s">
        <v>600</v>
      </c>
      <c r="H36" s="41" t="s">
        <v>243</v>
      </c>
      <c r="I36" s="41" t="s">
        <v>243</v>
      </c>
      <c r="J36" s="41" t="s">
        <v>243</v>
      </c>
      <c r="K36" s="41" t="s">
        <v>243</v>
      </c>
      <c r="L36" s="41" t="s">
        <v>243</v>
      </c>
    </row>
    <row r="37" spans="1:12" x14ac:dyDescent="0.25">
      <c r="A37" s="43" t="s">
        <v>99</v>
      </c>
      <c r="B37" s="44" t="s">
        <v>228</v>
      </c>
      <c r="C37" s="389" t="s">
        <v>556</v>
      </c>
      <c r="D37" s="358" t="s">
        <v>555</v>
      </c>
      <c r="E37" s="41" t="s">
        <v>243</v>
      </c>
      <c r="F37" s="41" t="s">
        <v>243</v>
      </c>
      <c r="G37" s="358" t="s">
        <v>556</v>
      </c>
      <c r="H37" s="41" t="s">
        <v>243</v>
      </c>
      <c r="I37" s="41" t="s">
        <v>243</v>
      </c>
      <c r="J37" s="41" t="s">
        <v>243</v>
      </c>
      <c r="K37" s="41" t="s">
        <v>243</v>
      </c>
      <c r="L37" s="41" t="s">
        <v>243</v>
      </c>
    </row>
    <row r="38" spans="1:12" x14ac:dyDescent="0.25">
      <c r="A38" s="43">
        <v>3</v>
      </c>
      <c r="B38" s="42" t="s">
        <v>157</v>
      </c>
      <c r="C38" s="41" t="s">
        <v>243</v>
      </c>
      <c r="D38" s="358" t="s">
        <v>243</v>
      </c>
      <c r="E38" s="41" t="s">
        <v>243</v>
      </c>
      <c r="F38" s="41" t="s">
        <v>243</v>
      </c>
      <c r="G38" s="41" t="s">
        <v>243</v>
      </c>
      <c r="H38" s="41" t="s">
        <v>243</v>
      </c>
      <c r="I38" s="41" t="s">
        <v>243</v>
      </c>
      <c r="J38" s="41" t="s">
        <v>243</v>
      </c>
      <c r="K38" s="41" t="s">
        <v>243</v>
      </c>
      <c r="L38" s="41" t="s">
        <v>243</v>
      </c>
    </row>
    <row r="39" spans="1:12" x14ac:dyDescent="0.25">
      <c r="A39" s="43" t="s">
        <v>98</v>
      </c>
      <c r="B39" s="42" t="s">
        <v>96</v>
      </c>
      <c r="C39" s="358" t="s">
        <v>556</v>
      </c>
      <c r="D39" s="358" t="s">
        <v>555</v>
      </c>
      <c r="E39" s="41" t="s">
        <v>243</v>
      </c>
      <c r="F39" s="41" t="s">
        <v>243</v>
      </c>
      <c r="G39" s="358" t="s">
        <v>556</v>
      </c>
      <c r="H39" s="41" t="s">
        <v>243</v>
      </c>
      <c r="I39" s="41" t="s">
        <v>243</v>
      </c>
      <c r="J39" s="41" t="s">
        <v>243</v>
      </c>
      <c r="K39" s="41" t="s">
        <v>243</v>
      </c>
      <c r="L39" s="41" t="s">
        <v>243</v>
      </c>
    </row>
    <row r="40" spans="1:12" x14ac:dyDescent="0.25">
      <c r="A40" s="43" t="s">
        <v>97</v>
      </c>
      <c r="B40" s="42" t="s">
        <v>94</v>
      </c>
      <c r="C40" s="389" t="str">
        <f>C37</f>
        <v>07.2020</v>
      </c>
      <c r="D40" s="358" t="str">
        <f>D37</f>
        <v>12.2030</v>
      </c>
      <c r="E40" s="41" t="s">
        <v>243</v>
      </c>
      <c r="F40" s="41" t="s">
        <v>243</v>
      </c>
      <c r="G40" s="358" t="s">
        <v>556</v>
      </c>
      <c r="H40" s="41" t="s">
        <v>243</v>
      </c>
      <c r="I40" s="41" t="s">
        <v>243</v>
      </c>
      <c r="J40" s="41" t="s">
        <v>243</v>
      </c>
      <c r="K40" s="41" t="s">
        <v>243</v>
      </c>
      <c r="L40" s="41" t="s">
        <v>243</v>
      </c>
    </row>
    <row r="41" spans="1:12" ht="31.5" x14ac:dyDescent="0.25">
      <c r="A41" s="43" t="s">
        <v>95</v>
      </c>
      <c r="B41" s="42" t="s">
        <v>162</v>
      </c>
      <c r="C41" s="41" t="s">
        <v>243</v>
      </c>
      <c r="D41" s="41" t="s">
        <v>243</v>
      </c>
      <c r="E41" s="41" t="s">
        <v>243</v>
      </c>
      <c r="F41" s="41" t="s">
        <v>243</v>
      </c>
      <c r="G41" s="41" t="s">
        <v>243</v>
      </c>
      <c r="H41" s="41" t="s">
        <v>243</v>
      </c>
      <c r="I41" s="41" t="s">
        <v>243</v>
      </c>
      <c r="J41" s="41" t="s">
        <v>243</v>
      </c>
      <c r="K41" s="41" t="s">
        <v>243</v>
      </c>
      <c r="L41" s="41" t="s">
        <v>243</v>
      </c>
    </row>
    <row r="42" spans="1:12" ht="63" x14ac:dyDescent="0.25">
      <c r="A42" s="43" t="s">
        <v>93</v>
      </c>
      <c r="B42" s="42" t="s">
        <v>160</v>
      </c>
      <c r="C42" s="41" t="s">
        <v>243</v>
      </c>
      <c r="D42" s="41" t="s">
        <v>243</v>
      </c>
      <c r="E42" s="41" t="s">
        <v>243</v>
      </c>
      <c r="F42" s="41" t="s">
        <v>243</v>
      </c>
      <c r="G42" s="41" t="s">
        <v>243</v>
      </c>
      <c r="H42" s="41" t="s">
        <v>243</v>
      </c>
      <c r="I42" s="41" t="s">
        <v>243</v>
      </c>
      <c r="J42" s="41" t="s">
        <v>243</v>
      </c>
      <c r="K42" s="41" t="s">
        <v>243</v>
      </c>
      <c r="L42" s="41" t="s">
        <v>243</v>
      </c>
    </row>
    <row r="43" spans="1:12" x14ac:dyDescent="0.25">
      <c r="A43" s="43" t="s">
        <v>91</v>
      </c>
      <c r="B43" s="42" t="s">
        <v>92</v>
      </c>
      <c r="C43" s="358" t="s">
        <v>556</v>
      </c>
      <c r="D43" s="358" t="s">
        <v>555</v>
      </c>
      <c r="E43" s="41" t="s">
        <v>243</v>
      </c>
      <c r="F43" s="41" t="s">
        <v>243</v>
      </c>
      <c r="G43" s="358" t="s">
        <v>556</v>
      </c>
      <c r="H43" s="41" t="s">
        <v>243</v>
      </c>
      <c r="I43" s="41" t="s">
        <v>243</v>
      </c>
      <c r="J43" s="41" t="s">
        <v>243</v>
      </c>
      <c r="K43" s="41" t="s">
        <v>243</v>
      </c>
      <c r="L43" s="41" t="s">
        <v>243</v>
      </c>
    </row>
    <row r="44" spans="1:12" x14ac:dyDescent="0.25">
      <c r="A44" s="43" t="s">
        <v>172</v>
      </c>
      <c r="B44" s="44" t="s">
        <v>90</v>
      </c>
      <c r="C44" s="389" t="s">
        <v>554</v>
      </c>
      <c r="D44" s="389" t="str">
        <f t="shared" ref="D44" si="0">D37</f>
        <v>12.2030</v>
      </c>
      <c r="E44" s="41" t="s">
        <v>243</v>
      </c>
      <c r="F44" s="41" t="s">
        <v>243</v>
      </c>
      <c r="G44" s="389" t="s">
        <v>554</v>
      </c>
      <c r="H44" s="41" t="s">
        <v>243</v>
      </c>
      <c r="I44" s="41" t="s">
        <v>243</v>
      </c>
      <c r="J44" s="41" t="s">
        <v>243</v>
      </c>
      <c r="K44" s="41" t="s">
        <v>243</v>
      </c>
      <c r="L44" s="41" t="s">
        <v>243</v>
      </c>
    </row>
    <row r="45" spans="1:12" x14ac:dyDescent="0.25">
      <c r="A45" s="43">
        <v>4</v>
      </c>
      <c r="B45" s="42" t="s">
        <v>88</v>
      </c>
      <c r="C45" s="41" t="s">
        <v>243</v>
      </c>
      <c r="D45" s="41" t="s">
        <v>243</v>
      </c>
      <c r="E45" s="41" t="s">
        <v>243</v>
      </c>
      <c r="F45" s="41" t="s">
        <v>243</v>
      </c>
      <c r="G45" s="41" t="s">
        <v>243</v>
      </c>
      <c r="H45" s="41" t="s">
        <v>243</v>
      </c>
      <c r="I45" s="41" t="s">
        <v>243</v>
      </c>
      <c r="J45" s="41" t="s">
        <v>243</v>
      </c>
      <c r="K45" s="41" t="s">
        <v>243</v>
      </c>
      <c r="L45" s="41" t="s">
        <v>243</v>
      </c>
    </row>
    <row r="46" spans="1:12" ht="31.5" x14ac:dyDescent="0.25">
      <c r="A46" s="43" t="s">
        <v>89</v>
      </c>
      <c r="B46" s="42" t="s">
        <v>161</v>
      </c>
      <c r="C46" s="41" t="s">
        <v>243</v>
      </c>
      <c r="D46" s="41" t="s">
        <v>243</v>
      </c>
      <c r="E46" s="41" t="s">
        <v>243</v>
      </c>
      <c r="F46" s="41" t="s">
        <v>243</v>
      </c>
      <c r="G46" s="41" t="s">
        <v>243</v>
      </c>
      <c r="H46" s="41" t="s">
        <v>243</v>
      </c>
      <c r="I46" s="41" t="s">
        <v>243</v>
      </c>
      <c r="J46" s="41" t="s">
        <v>243</v>
      </c>
      <c r="K46" s="41" t="s">
        <v>243</v>
      </c>
      <c r="L46" s="41" t="s">
        <v>243</v>
      </c>
    </row>
    <row r="47" spans="1:12" ht="31.5" x14ac:dyDescent="0.25">
      <c r="A47" s="43" t="s">
        <v>87</v>
      </c>
      <c r="B47" s="42" t="s">
        <v>163</v>
      </c>
      <c r="C47" s="41" t="s">
        <v>243</v>
      </c>
      <c r="D47" s="41" t="s">
        <v>243</v>
      </c>
      <c r="E47" s="41" t="s">
        <v>243</v>
      </c>
      <c r="F47" s="41" t="s">
        <v>243</v>
      </c>
      <c r="G47" s="41" t="s">
        <v>243</v>
      </c>
      <c r="H47" s="41" t="s">
        <v>243</v>
      </c>
      <c r="I47" s="41" t="s">
        <v>243</v>
      </c>
      <c r="J47" s="41" t="s">
        <v>243</v>
      </c>
      <c r="K47" s="41" t="s">
        <v>243</v>
      </c>
      <c r="L47" s="41" t="s">
        <v>243</v>
      </c>
    </row>
    <row r="48" spans="1:12" ht="31.5" x14ac:dyDescent="0.25">
      <c r="A48" s="43" t="s">
        <v>85</v>
      </c>
      <c r="B48" s="42" t="s">
        <v>86</v>
      </c>
      <c r="C48" s="41" t="s">
        <v>243</v>
      </c>
      <c r="D48" s="41" t="s">
        <v>243</v>
      </c>
      <c r="E48" s="41" t="s">
        <v>243</v>
      </c>
      <c r="F48" s="41" t="s">
        <v>243</v>
      </c>
      <c r="G48" s="41" t="s">
        <v>243</v>
      </c>
      <c r="H48" s="41" t="s">
        <v>243</v>
      </c>
      <c r="I48" s="41" t="s">
        <v>243</v>
      </c>
      <c r="J48" s="41" t="s">
        <v>243</v>
      </c>
      <c r="K48" s="41" t="s">
        <v>243</v>
      </c>
      <c r="L48" s="41" t="s">
        <v>243</v>
      </c>
    </row>
    <row r="49" spans="1:12" x14ac:dyDescent="0.25">
      <c r="A49" s="43" t="s">
        <v>83</v>
      </c>
      <c r="B49" s="57" t="s">
        <v>164</v>
      </c>
      <c r="C49" s="389" t="str">
        <f>C44</f>
        <v>12.2020</v>
      </c>
      <c r="D49" s="389" t="str">
        <f>D44</f>
        <v>12.2030</v>
      </c>
      <c r="E49" s="41" t="s">
        <v>243</v>
      </c>
      <c r="F49" s="41" t="s">
        <v>243</v>
      </c>
      <c r="G49" s="389" t="s">
        <v>554</v>
      </c>
      <c r="H49" s="41" t="s">
        <v>243</v>
      </c>
      <c r="I49" s="41" t="s">
        <v>243</v>
      </c>
      <c r="J49" s="41" t="s">
        <v>243</v>
      </c>
      <c r="K49" s="41" t="s">
        <v>243</v>
      </c>
      <c r="L49" s="41" t="s">
        <v>243</v>
      </c>
    </row>
    <row r="50" spans="1:12" x14ac:dyDescent="0.25">
      <c r="A50" s="43" t="s">
        <v>165</v>
      </c>
      <c r="B50" s="42" t="s">
        <v>84</v>
      </c>
      <c r="C50" s="41" t="s">
        <v>243</v>
      </c>
      <c r="D50" s="41" t="s">
        <v>243</v>
      </c>
      <c r="E50" s="41" t="s">
        <v>243</v>
      </c>
      <c r="F50" s="41" t="s">
        <v>243</v>
      </c>
      <c r="G50" s="41" t="s">
        <v>243</v>
      </c>
      <c r="H50" s="41" t="s">
        <v>243</v>
      </c>
      <c r="I50" s="41" t="s">
        <v>243</v>
      </c>
      <c r="J50" s="41" t="s">
        <v>243</v>
      </c>
      <c r="K50" s="41" t="s">
        <v>243</v>
      </c>
      <c r="L50" s="41" t="s">
        <v>243</v>
      </c>
    </row>
  </sheetData>
  <mergeCells count="21">
    <mergeCell ref="A9:L9"/>
    <mergeCell ref="A4:L4"/>
    <mergeCell ref="A7:L7"/>
    <mergeCell ref="A11:L11"/>
    <mergeCell ref="A1:L1"/>
    <mergeCell ref="A3:L3"/>
    <mergeCell ref="A5:L5"/>
    <mergeCell ref="A6:L6"/>
    <mergeCell ref="A8:L8"/>
    <mergeCell ref="A17:A19"/>
    <mergeCell ref="B17:B19"/>
    <mergeCell ref="I17:I19"/>
    <mergeCell ref="K17:K19"/>
    <mergeCell ref="A10:L10"/>
    <mergeCell ref="A15:L15"/>
    <mergeCell ref="L17:L19"/>
    <mergeCell ref="J17:J19"/>
    <mergeCell ref="C17:H17"/>
    <mergeCell ref="C18:D18"/>
    <mergeCell ref="G18:H18"/>
    <mergeCell ref="A12:L12"/>
  </mergeCells>
  <pageMargins left="0.11811023622047245" right="0" top="0.35433070866141736" bottom="0.15748031496062992" header="0.31496062992125984" footer="0.31496062992125984"/>
  <pageSetup paperSize="8"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19</vt:i4>
      </vt:variant>
    </vt:vector>
  </HeadingPairs>
  <TitlesOfParts>
    <vt:vector size="33" baseType="lpstr">
      <vt:lpstr> 1. паспорт местополож</vt:lpstr>
      <vt:lpstr>2. паспорт  ТП</vt:lpstr>
      <vt:lpstr>3.1. паспорт ТехсостПС</vt:lpstr>
      <vt:lpstr>3.2 паспорт Техсост ЛЭП</vt:lpstr>
      <vt:lpstr>3.3 паспорт описание</vt:lpstr>
      <vt:lpstr>3.4. Паспорт надежность</vt:lpstr>
      <vt:lpstr>4. паспорт бюджет</vt:lpstr>
      <vt:lpstr>5. анализ эконом эфф</vt:lpstr>
      <vt:lpstr>6.1. Паспорт сетграфик</vt:lpstr>
      <vt:lpstr>6.2. Пасп фин осв ввод</vt:lpstr>
      <vt:lpstr> 7. Паспотчет о закупке</vt:lpstr>
      <vt:lpstr>8. Общие сведения</vt:lpstr>
      <vt:lpstr>9. Система приб.уч(долг.персп.)</vt:lpstr>
      <vt:lpstr>10. Система приб.уч(тек.пер.)</vt:lpstr>
      <vt:lpstr>' 1. паспорт местополож'!Заголовки_для_печати</vt:lpstr>
      <vt:lpstr>'2. паспорт  ТП'!Заголовки_для_печати</vt:lpstr>
      <vt:lpstr>'3.3 паспорт описание'!Заголовки_для_печати</vt:lpstr>
      <vt:lpstr>'4. паспорт бюджет'!Заголовки_для_печати</vt:lpstr>
      <vt:lpstr>'5. анализ эконом эфф'!Заголовки_для_печати</vt:lpstr>
      <vt:lpstr>' 1. паспорт местополож'!Область_печати</vt:lpstr>
      <vt:lpstr>' 7. Паспотчет о закупке'!Область_печати</vt:lpstr>
      <vt:lpstr>'10. Система приб.уч(тек.пер.)'!Область_печати</vt:lpstr>
      <vt:lpstr>'2. паспорт  ТП'!Область_печати</vt:lpstr>
      <vt:lpstr>'3.1. паспорт ТехсостПС'!Область_печати</vt:lpstr>
      <vt:lpstr>'3.2 паспорт Техсост ЛЭП'!Область_печати</vt:lpstr>
      <vt:lpstr>'3.3 паспорт описание'!Область_печати</vt:lpstr>
      <vt:lpstr>'3.4. Паспорт надежность'!Область_печати</vt:lpstr>
      <vt:lpstr>'4. паспорт бюджет'!Область_печати</vt:lpstr>
      <vt:lpstr>'5. анализ эконом эфф'!Область_печати</vt:lpstr>
      <vt:lpstr>'6.1. Паспорт сетграфик'!Область_печати</vt:lpstr>
      <vt:lpstr>'6.2. Пасп фин осв ввод'!Область_печати</vt:lpstr>
      <vt:lpstr>'8. Общие сведения'!Область_печати</vt:lpstr>
      <vt:lpstr>'9. Система приб.уч(долг.персп.)'!Область_печати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Левченко Виктор</cp:lastModifiedBy>
  <cp:lastPrinted>2020-09-10T08:12:25Z</cp:lastPrinted>
  <dcterms:created xsi:type="dcterms:W3CDTF">2015-08-16T15:31:05Z</dcterms:created>
  <dcterms:modified xsi:type="dcterms:W3CDTF">2024-03-18T01:42:46Z</dcterms:modified>
</cp:coreProperties>
</file>